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'BUF'!$A$1:$K$69</definedName>
    <definedName name="_xlnm.Print_Area" localSheetId="10">'DC10'!$A$1:$K$69</definedName>
    <definedName name="_xlnm.Print_Area" localSheetId="17">'DC12'!$A$1:$K$69</definedName>
    <definedName name="_xlnm.Print_Area" localSheetId="24">'DC13'!$A$1:$K$69</definedName>
    <definedName name="_xlnm.Print_Area" localSheetId="28">'DC14'!$A$1:$K$69</definedName>
    <definedName name="_xlnm.Print_Area" localSheetId="34">'DC15'!$A$1:$K$69</definedName>
    <definedName name="_xlnm.Print_Area" localSheetId="39">'DC44'!$A$1:$K$69</definedName>
    <definedName name="_xlnm.Print_Area" localSheetId="3">'EC101'!$A$1:$K$69</definedName>
    <definedName name="_xlnm.Print_Area" localSheetId="4">'EC102'!$A$1:$K$69</definedName>
    <definedName name="_xlnm.Print_Area" localSheetId="5">'EC104'!$A$1:$K$69</definedName>
    <definedName name="_xlnm.Print_Area" localSheetId="6">'EC105'!$A$1:$K$69</definedName>
    <definedName name="_xlnm.Print_Area" localSheetId="7">'EC106'!$A$1:$K$69</definedName>
    <definedName name="_xlnm.Print_Area" localSheetId="8">'EC108'!$A$1:$K$69</definedName>
    <definedName name="_xlnm.Print_Area" localSheetId="9">'EC109'!$A$1:$K$69</definedName>
    <definedName name="_xlnm.Print_Area" localSheetId="11">'EC121'!$A$1:$K$69</definedName>
    <definedName name="_xlnm.Print_Area" localSheetId="12">'EC122'!$A$1:$K$69</definedName>
    <definedName name="_xlnm.Print_Area" localSheetId="13">'EC123'!$A$1:$K$69</definedName>
    <definedName name="_xlnm.Print_Area" localSheetId="14">'EC124'!$A$1:$K$69</definedName>
    <definedName name="_xlnm.Print_Area" localSheetId="15">'EC126'!$A$1:$K$69</definedName>
    <definedName name="_xlnm.Print_Area" localSheetId="16">'EC129'!$A$1:$K$69</definedName>
    <definedName name="_xlnm.Print_Area" localSheetId="18">'EC131'!$A$1:$K$69</definedName>
    <definedName name="_xlnm.Print_Area" localSheetId="19">'EC135'!$A$1:$K$69</definedName>
    <definedName name="_xlnm.Print_Area" localSheetId="20">'EC136'!$A$1:$K$69</definedName>
    <definedName name="_xlnm.Print_Area" localSheetId="21">'EC137'!$A$1:$K$69</definedName>
    <definedName name="_xlnm.Print_Area" localSheetId="22">'EC138'!$A$1:$K$69</definedName>
    <definedName name="_xlnm.Print_Area" localSheetId="23">'EC139'!$A$1:$K$69</definedName>
    <definedName name="_xlnm.Print_Area" localSheetId="25">'EC141'!$A$1:$K$69</definedName>
    <definedName name="_xlnm.Print_Area" localSheetId="26">'EC142'!$A$1:$K$69</definedName>
    <definedName name="_xlnm.Print_Area" localSheetId="27">'EC145'!$A$1:$K$69</definedName>
    <definedName name="_xlnm.Print_Area" localSheetId="29">'EC153'!$A$1:$K$69</definedName>
    <definedName name="_xlnm.Print_Area" localSheetId="30">'EC154'!$A$1:$K$69</definedName>
    <definedName name="_xlnm.Print_Area" localSheetId="31">'EC155'!$A$1:$K$69</definedName>
    <definedName name="_xlnm.Print_Area" localSheetId="32">'EC156'!$A$1:$K$69</definedName>
    <definedName name="_xlnm.Print_Area" localSheetId="33">'EC157'!$A$1:$K$69</definedName>
    <definedName name="_xlnm.Print_Area" localSheetId="35">'EC441'!$A$1:$K$69</definedName>
    <definedName name="_xlnm.Print_Area" localSheetId="36">'EC442'!$A$1:$K$69</definedName>
    <definedName name="_xlnm.Print_Area" localSheetId="37">'EC443'!$A$1:$K$69</definedName>
    <definedName name="_xlnm.Print_Area" localSheetId="38">'EC444'!$A$1:$K$69</definedName>
    <definedName name="_xlnm.Print_Area" localSheetId="2">'NMA'!$A$1:$K$69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<sst xmlns="http://schemas.openxmlformats.org/spreadsheetml/2006/main" count="3520" uniqueCount="125">
  <si>
    <t>Eastern Cape: Buffalo City(BUF)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</si>
  <si>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</si>
  <si>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</si>
  <si>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</si>
  <si>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</si>
  <si>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</si>
  <si>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</si>
  <si>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</si>
  <si>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</si>
  <si>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</si>
  <si>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</si>
  <si>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</si>
  <si>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</si>
  <si>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</si>
  <si>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</si>
  <si>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</si>
  <si>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</si>
  <si>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</si>
  <si>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</si>
  <si>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</si>
  <si>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</si>
  <si>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</si>
  <si>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</si>
  <si>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</si>
  <si>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</si>
  <si>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</si>
  <si>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</si>
  <si>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</si>
  <si>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</si>
  <si>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</si>
  <si>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</si>
  <si>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</si>
  <si>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</si>
  <si>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</si>
  <si>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</si>
  <si>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</si>
  <si>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</si>
  <si>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</si>
  <si>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</si>
  <si>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</si>
  <si>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</si>
  <si>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</si>
  <si>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</si>
  <si>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</si>
  <si>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</si>
  <si>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</si>
  <si>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</si>
  <si>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</si>
  <si>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</si>
  <si>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</si>
  <si>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</si>
  <si>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</si>
  <si>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</si>
  <si>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</si>
  <si>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</si>
  <si>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</si>
  <si>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</si>
  <si>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</si>
  <si>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</si>
  <si>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</si>
  <si>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</si>
  <si>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</si>
  <si>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</si>
  <si>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</si>
  <si>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</si>
  <si>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</si>
  <si>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</si>
  <si>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</si>
  <si>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</si>
  <si>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</si>
  <si>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</si>
  <si>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</si>
  <si>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</si>
  <si>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</si>
  <si>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</si>
  <si>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Bay(NMA) - Table A1 Budget Summary for 4th Quarter ended 30 June 2020 (Figures Finalised as at 2020/10/30)</t>
  </si>
  <si>
    <t>Eastern Cape: Dr Beyers Naude(EC101) - Table A1 Budget Summary for 4th Quarter ended 30 June 2020 (Figures Finalised as at 2020/10/30)</t>
  </si>
  <si>
    <t>Eastern Cape: Blue Crane Route(EC102) - Table A1 Budget Summary for 4th Quarter ended 30 June 2020 (Figures Finalised as at 2020/10/30)</t>
  </si>
  <si>
    <t>Eastern Cape: Makana(EC104) - Table A1 Budget Summary for 4th Quarter ended 30 June 2020 (Figures Finalised as at 2020/10/30)</t>
  </si>
  <si>
    <t>Eastern Cape: Ndlambe(EC105) - Table A1 Budget Summary for 4th Quarter ended 30 June 2020 (Figures Finalised as at 2020/10/30)</t>
  </si>
  <si>
    <t>Eastern Cape: Sundays River Valley(EC106) - Table A1 Budget Summary for 4th Quarter ended 30 June 2020 (Figures Finalised as at 2020/10/30)</t>
  </si>
  <si>
    <t>Eastern Cape: Kouga(EC108) - Table A1 Budget Summary for 4th Quarter ended 30 June 2020 (Figures Finalised as at 2020/10/30)</t>
  </si>
  <si>
    <t>Eastern Cape: Kou-Kamma(EC109) - Table A1 Budget Summary for 4th Quarter ended 30 June 2020 (Figures Finalised as at 2020/10/30)</t>
  </si>
  <si>
    <t>Eastern Cape: Sarah Baartman(DC10) - Table A1 Budget Summary for 4th Quarter ended 30 June 2020 (Figures Finalised as at 2020/10/30)</t>
  </si>
  <si>
    <t>Eastern Cape: Mbhashe(EC121) - Table A1 Budget Summary for 4th Quarter ended 30 June 2020 (Figures Finalised as at 2020/10/30)</t>
  </si>
  <si>
    <t>Eastern Cape: Mnquma(EC122) - Table A1 Budget Summary for 4th Quarter ended 30 June 2020 (Figures Finalised as at 2020/10/30)</t>
  </si>
  <si>
    <t>Eastern Cape: Great Kei(EC123) - Table A1 Budget Summary for 4th Quarter ended 30 June 2020 (Figures Finalised as at 2020/10/30)</t>
  </si>
  <si>
    <t>Eastern Cape: Amahlathi(EC124) - Table A1 Budget Summary for 4th Quarter ended 30 June 2020 (Figures Finalised as at 2020/10/30)</t>
  </si>
  <si>
    <t>Eastern Cape: Ngqushwa(EC126) - Table A1 Budget Summary for 4th Quarter ended 30 June 2020 (Figures Finalised as at 2020/10/30)</t>
  </si>
  <si>
    <t>Eastern Cape: Raymond Mhlaba(EC129) - Table A1 Budget Summary for 4th Quarter ended 30 June 2020 (Figures Finalised as at 2020/10/30)</t>
  </si>
  <si>
    <t>Eastern Cape: Amathole(DC12) - Table A1 Budget Summary for 4th Quarter ended 30 June 2020 (Figures Finalised as at 2020/10/30)</t>
  </si>
  <si>
    <t>Eastern Cape: Inxuba Yethemba(EC131) - Table A1 Budget Summary for 4th Quarter ended 30 June 2020 (Figures Finalised as at 2020/10/30)</t>
  </si>
  <si>
    <t>Eastern Cape: Intsika Yethu(EC135) - Table A1 Budget Summary for 4th Quarter ended 30 June 2020 (Figures Finalised as at 2020/10/30)</t>
  </si>
  <si>
    <t>Eastern Cape: Emalahleni (EC)(EC136) - Table A1 Budget Summary for 4th Quarter ended 30 June 2020 (Figures Finalised as at 2020/10/30)</t>
  </si>
  <si>
    <t>Eastern Cape: Engcobo(EC137) - Table A1 Budget Summary for 4th Quarter ended 30 June 2020 (Figures Finalised as at 2020/10/30)</t>
  </si>
  <si>
    <t>Eastern Cape: Sakhisizwe(EC138) - Table A1 Budget Summary for 4th Quarter ended 30 June 2020 (Figures Finalised as at 2020/10/30)</t>
  </si>
  <si>
    <t>Eastern Cape: Enoch Mgijima(EC139) - Table A1 Budget Summary for 4th Quarter ended 30 June 2020 (Figures Finalised as at 2020/10/30)</t>
  </si>
  <si>
    <t>Eastern Cape: Chris Hani(DC13) - Table A1 Budget Summary for 4th Quarter ended 30 June 2020 (Figures Finalised as at 2020/10/30)</t>
  </si>
  <si>
    <t>Eastern Cape: Elundini(EC141) - Table A1 Budget Summary for 4th Quarter ended 30 June 2020 (Figures Finalised as at 2020/10/30)</t>
  </si>
  <si>
    <t>Eastern Cape: Senqu(EC142) - Table A1 Budget Summary for 4th Quarter ended 30 June 2020 (Figures Finalised as at 2020/10/30)</t>
  </si>
  <si>
    <t>Eastern Cape: Walter Sisulu(EC145) - Table A1 Budget Summary for 4th Quarter ended 30 June 2020 (Figures Finalised as at 2020/10/30)</t>
  </si>
  <si>
    <t>Eastern Cape: Joe Gqabi(DC14) - Table A1 Budget Summary for 4th Quarter ended 30 June 2020 (Figures Finalised as at 2020/10/30)</t>
  </si>
  <si>
    <t>Eastern Cape: Ngquza Hills(EC153) - Table A1 Budget Summary for 4th Quarter ended 30 June 2020 (Figures Finalised as at 2020/10/30)</t>
  </si>
  <si>
    <t>Eastern Cape: Port St Johns(EC154) - Table A1 Budget Summary for 4th Quarter ended 30 June 2020 (Figures Finalised as at 2020/10/30)</t>
  </si>
  <si>
    <t>Eastern Cape: Nyandeni(EC155) - Table A1 Budget Summary for 4th Quarter ended 30 June 2020 (Figures Finalised as at 2020/10/30)</t>
  </si>
  <si>
    <t>Eastern Cape: Mhlontlo(EC156) - Table A1 Budget Summary for 4th Quarter ended 30 June 2020 (Figures Finalised as at 2020/10/30)</t>
  </si>
  <si>
    <t>Eastern Cape: King Sabata Dalindyebo(EC157) - Table A1 Budget Summary for 4th Quarter ended 30 June 2020 (Figures Finalised as at 2020/10/30)</t>
  </si>
  <si>
    <t>Eastern Cape: O R Tambo(DC15) - Table A1 Budget Summary for 4th Quarter ended 30 June 2020 (Figures Finalised as at 2020/10/30)</t>
  </si>
  <si>
    <t>Eastern Cape: Matatiele(EC441) - Table A1 Budget Summary for 4th Quarter ended 30 June 2020 (Figures Finalised as at 2020/10/30)</t>
  </si>
  <si>
    <t>Eastern Cape: Umzimvubu(EC442) - Table A1 Budget Summary for 4th Quarter ended 30 June 2020 (Figures Finalised as at 2020/10/30)</t>
  </si>
  <si>
    <t>Eastern Cape: Mbizana(EC443) - Table A1 Budget Summary for 4th Quarter ended 30 June 2020 (Figures Finalised as at 2020/10/30)</t>
  </si>
  <si>
    <t>Eastern Cape: Ntabankulu(EC444) - Table A1 Budget Summary for 4th Quarter ended 30 June 2020 (Figures Finalised as at 2020/10/30)</t>
  </si>
  <si>
    <t>Eastern Cape: Alfred Nzo(DC44)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</si>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</sst>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3504966044</v>
      </c>
      <c r="C5" s="6">
        <v>3507124600</v>
      </c>
      <c r="D5" s="23">
        <v>2383799495</v>
      </c>
      <c r="E5" s="24">
        <v>5294234350</v>
      </c>
      <c r="F5" s="6">
        <v>5378723928</v>
      </c>
      <c r="G5" s="25">
        <v>5378723928</v>
      </c>
      <c r="H5" s="26">
        <v>5772638353</v>
      </c>
      <c r="I5" s="24">
        <v>3249405264</v>
      </c>
      <c r="J5" s="6">
        <v>3452490606</v>
      </c>
      <c r="K5" s="25">
        <v>3665656432</v>
      </c>
    </row>
    <row r="6" spans="1:11" ht="13.5">
      <c r="A6" s="22" t="s">
        <v>19</v>
      </c>
      <c r="B6" s="6">
        <v>10074270490</v>
      </c>
      <c r="C6" s="6">
        <v>10944557508</v>
      </c>
      <c r="D6" s="23">
        <v>6076664162</v>
      </c>
      <c r="E6" s="24">
        <v>23055773969</v>
      </c>
      <c r="F6" s="6">
        <v>23155954483</v>
      </c>
      <c r="G6" s="25">
        <v>23155954483</v>
      </c>
      <c r="H6" s="26">
        <v>8704566078</v>
      </c>
      <c r="I6" s="24">
        <v>8103535071</v>
      </c>
      <c r="J6" s="6">
        <v>8583560375</v>
      </c>
      <c r="K6" s="25">
        <v>9207968689</v>
      </c>
    </row>
    <row r="7" spans="1:11" ht="13.5">
      <c r="A7" s="22" t="s">
        <v>20</v>
      </c>
      <c r="B7" s="6">
        <v>526777212</v>
      </c>
      <c r="C7" s="6">
        <v>491766426</v>
      </c>
      <c r="D7" s="23">
        <v>348020690</v>
      </c>
      <c r="E7" s="24">
        <v>558409973</v>
      </c>
      <c r="F7" s="6">
        <v>610777307</v>
      </c>
      <c r="G7" s="25">
        <v>610777307</v>
      </c>
      <c r="H7" s="26">
        <v>660175152</v>
      </c>
      <c r="I7" s="24">
        <v>466632799</v>
      </c>
      <c r="J7" s="6">
        <v>495473057</v>
      </c>
      <c r="K7" s="25">
        <v>518211989</v>
      </c>
    </row>
    <row r="8" spans="1:11" ht="13.5">
      <c r="A8" s="22" t="s">
        <v>21</v>
      </c>
      <c r="B8" s="6">
        <v>9609048202</v>
      </c>
      <c r="C8" s="6">
        <v>6935455686</v>
      </c>
      <c r="D8" s="23">
        <v>8060456952</v>
      </c>
      <c r="E8" s="24">
        <v>10472431685</v>
      </c>
      <c r="F8" s="6">
        <v>10709855561</v>
      </c>
      <c r="G8" s="25">
        <v>10709855561</v>
      </c>
      <c r="H8" s="26">
        <v>9842391550</v>
      </c>
      <c r="I8" s="24">
        <v>9728645263</v>
      </c>
      <c r="J8" s="6">
        <v>10199047588</v>
      </c>
      <c r="K8" s="25">
        <v>10743065455</v>
      </c>
    </row>
    <row r="9" spans="1:11" ht="13.5">
      <c r="A9" s="22" t="s">
        <v>22</v>
      </c>
      <c r="B9" s="6">
        <v>2496540790</v>
      </c>
      <c r="C9" s="6">
        <v>73879253</v>
      </c>
      <c r="D9" s="23">
        <v>2029795410</v>
      </c>
      <c r="E9" s="24">
        <v>4480969445</v>
      </c>
      <c r="F9" s="6">
        <v>4831617989</v>
      </c>
      <c r="G9" s="25">
        <v>4831617989</v>
      </c>
      <c r="H9" s="26">
        <v>2222686090</v>
      </c>
      <c r="I9" s="24">
        <v>3369636268</v>
      </c>
      <c r="J9" s="6">
        <v>3426665689</v>
      </c>
      <c r="K9" s="25">
        <v>3612084826</v>
      </c>
    </row>
    <row r="10" spans="1:11" ht="25.5">
      <c r="A10" s="27" t="s">
        <v>114</v>
      </c>
      <c r="B10" s="28">
        <f>SUM(B5:B9)</f>
        <v>26211602738</v>
      </c>
      <c r="C10" s="29">
        <f aca="true" t="shared" si="0" ref="C10:K10">SUM(C5:C9)</f>
        <v>21952783473</v>
      </c>
      <c r="D10" s="30">
        <f t="shared" si="0"/>
        <v>18898736709</v>
      </c>
      <c r="E10" s="28">
        <f t="shared" si="0"/>
        <v>43861819422</v>
      </c>
      <c r="F10" s="29">
        <f t="shared" si="0"/>
        <v>44686929268</v>
      </c>
      <c r="G10" s="31">
        <f t="shared" si="0"/>
        <v>44686929268</v>
      </c>
      <c r="H10" s="32">
        <f t="shared" si="0"/>
        <v>27202457223</v>
      </c>
      <c r="I10" s="28">
        <f t="shared" si="0"/>
        <v>24917854665</v>
      </c>
      <c r="J10" s="29">
        <f t="shared" si="0"/>
        <v>26157237315</v>
      </c>
      <c r="K10" s="31">
        <f t="shared" si="0"/>
        <v>27746987391</v>
      </c>
    </row>
    <row r="11" spans="1:11" ht="13.5">
      <c r="A11" s="22" t="s">
        <v>23</v>
      </c>
      <c r="B11" s="6">
        <v>9698221869</v>
      </c>
      <c r="C11" s="6">
        <v>7533614668</v>
      </c>
      <c r="D11" s="23">
        <v>7329556466</v>
      </c>
      <c r="E11" s="24">
        <v>12249644845</v>
      </c>
      <c r="F11" s="6">
        <v>12294304804</v>
      </c>
      <c r="G11" s="25">
        <v>12294304804</v>
      </c>
      <c r="H11" s="26">
        <v>9634866993</v>
      </c>
      <c r="I11" s="24">
        <v>9135308543</v>
      </c>
      <c r="J11" s="6">
        <v>9530081828</v>
      </c>
      <c r="K11" s="25">
        <v>10027745920</v>
      </c>
    </row>
    <row r="12" spans="1:11" ht="13.5">
      <c r="A12" s="22" t="s">
        <v>24</v>
      </c>
      <c r="B12" s="6">
        <v>565839180</v>
      </c>
      <c r="C12" s="6">
        <v>377209298</v>
      </c>
      <c r="D12" s="23">
        <v>497252031</v>
      </c>
      <c r="E12" s="24">
        <v>700123641</v>
      </c>
      <c r="F12" s="6">
        <v>691746107</v>
      </c>
      <c r="G12" s="25">
        <v>691746107</v>
      </c>
      <c r="H12" s="26">
        <v>594159236</v>
      </c>
      <c r="I12" s="24">
        <v>637169670</v>
      </c>
      <c r="J12" s="6">
        <v>669066823</v>
      </c>
      <c r="K12" s="25">
        <v>708414340</v>
      </c>
    </row>
    <row r="13" spans="1:11" ht="13.5">
      <c r="A13" s="22" t="s">
        <v>115</v>
      </c>
      <c r="B13" s="6">
        <v>2962231759</v>
      </c>
      <c r="C13" s="6">
        <v>2573950509</v>
      </c>
      <c r="D13" s="23">
        <v>3657123351</v>
      </c>
      <c r="E13" s="24">
        <v>3495194226</v>
      </c>
      <c r="F13" s="6">
        <v>3547110499</v>
      </c>
      <c r="G13" s="25">
        <v>3547110499</v>
      </c>
      <c r="H13" s="26">
        <v>2211862733</v>
      </c>
      <c r="I13" s="24">
        <v>2973852380</v>
      </c>
      <c r="J13" s="6">
        <v>3216952049</v>
      </c>
      <c r="K13" s="25">
        <v>3437118884</v>
      </c>
    </row>
    <row r="14" spans="1:11" ht="13.5">
      <c r="A14" s="22" t="s">
        <v>25</v>
      </c>
      <c r="B14" s="6">
        <v>386332637</v>
      </c>
      <c r="C14" s="6">
        <v>247056292</v>
      </c>
      <c r="D14" s="23">
        <v>155515138</v>
      </c>
      <c r="E14" s="24">
        <v>298095095</v>
      </c>
      <c r="F14" s="6">
        <v>305556611</v>
      </c>
      <c r="G14" s="25">
        <v>305556611</v>
      </c>
      <c r="H14" s="26">
        <v>185225469</v>
      </c>
      <c r="I14" s="24">
        <v>110059697</v>
      </c>
      <c r="J14" s="6">
        <v>135317939</v>
      </c>
      <c r="K14" s="25">
        <v>128177561</v>
      </c>
    </row>
    <row r="15" spans="1:11" ht="13.5">
      <c r="A15" s="22" t="s">
        <v>26</v>
      </c>
      <c r="B15" s="6">
        <v>6502373034</v>
      </c>
      <c r="C15" s="6">
        <v>5757556128</v>
      </c>
      <c r="D15" s="23">
        <v>3442425876</v>
      </c>
      <c r="E15" s="24">
        <v>7950485184</v>
      </c>
      <c r="F15" s="6">
        <v>7920687883</v>
      </c>
      <c r="G15" s="25">
        <v>7920687883</v>
      </c>
      <c r="H15" s="26">
        <v>4772123194</v>
      </c>
      <c r="I15" s="24">
        <v>4437434977</v>
      </c>
      <c r="J15" s="6">
        <v>4715327628</v>
      </c>
      <c r="K15" s="25">
        <v>5103623208</v>
      </c>
    </row>
    <row r="16" spans="1:11" ht="13.5">
      <c r="A16" s="22" t="s">
        <v>21</v>
      </c>
      <c r="B16" s="6">
        <v>912480345</v>
      </c>
      <c r="C16" s="6">
        <v>304067235</v>
      </c>
      <c r="D16" s="23">
        <v>266981254</v>
      </c>
      <c r="E16" s="24">
        <v>374995522</v>
      </c>
      <c r="F16" s="6">
        <v>524112554</v>
      </c>
      <c r="G16" s="25">
        <v>524112554</v>
      </c>
      <c r="H16" s="26">
        <v>394367458</v>
      </c>
      <c r="I16" s="24">
        <v>418267631</v>
      </c>
      <c r="J16" s="6">
        <v>428855863</v>
      </c>
      <c r="K16" s="25">
        <v>420462154</v>
      </c>
    </row>
    <row r="17" spans="1:11" ht="13.5">
      <c r="A17" s="22" t="s">
        <v>27</v>
      </c>
      <c r="B17" s="6">
        <v>8389943013</v>
      </c>
      <c r="C17" s="6">
        <v>7141996095</v>
      </c>
      <c r="D17" s="23">
        <v>7005620158</v>
      </c>
      <c r="E17" s="24">
        <v>10399857627</v>
      </c>
      <c r="F17" s="6">
        <v>10466578740</v>
      </c>
      <c r="G17" s="25">
        <v>10466578740</v>
      </c>
      <c r="H17" s="26">
        <v>4701646057</v>
      </c>
      <c r="I17" s="24">
        <v>7213976245</v>
      </c>
      <c r="J17" s="6">
        <v>7257793732</v>
      </c>
      <c r="K17" s="25">
        <v>7595623719</v>
      </c>
    </row>
    <row r="18" spans="1:11" ht="13.5">
      <c r="A18" s="33" t="s">
        <v>28</v>
      </c>
      <c r="B18" s="34">
        <f>SUM(B11:B17)</f>
        <v>29417421837</v>
      </c>
      <c r="C18" s="35">
        <f aca="true" t="shared" si="1" ref="C18:K18">SUM(C11:C17)</f>
        <v>23935450225</v>
      </c>
      <c r="D18" s="36">
        <f t="shared" si="1"/>
        <v>22354474274</v>
      </c>
      <c r="E18" s="34">
        <f t="shared" si="1"/>
        <v>35468396140</v>
      </c>
      <c r="F18" s="35">
        <f t="shared" si="1"/>
        <v>35750097198</v>
      </c>
      <c r="G18" s="37">
        <f t="shared" si="1"/>
        <v>35750097198</v>
      </c>
      <c r="H18" s="38">
        <f t="shared" si="1"/>
        <v>22494251140</v>
      </c>
      <c r="I18" s="34">
        <f t="shared" si="1"/>
        <v>24926069143</v>
      </c>
      <c r="J18" s="35">
        <f t="shared" si="1"/>
        <v>25953395862</v>
      </c>
      <c r="K18" s="37">
        <f t="shared" si="1"/>
        <v>27421165786</v>
      </c>
    </row>
    <row r="19" spans="1:11" ht="13.5">
      <c r="A19" s="33" t="s">
        <v>29</v>
      </c>
      <c r="B19" s="39">
        <f>+B10-B18</f>
        <v>-3205819099</v>
      </c>
      <c r="C19" s="40">
        <f aca="true" t="shared" si="2" ref="C19:K19">+C10-C18</f>
        <v>-1982666752</v>
      </c>
      <c r="D19" s="41">
        <f t="shared" si="2"/>
        <v>-3455737565</v>
      </c>
      <c r="E19" s="39">
        <f t="shared" si="2"/>
        <v>8393423282</v>
      </c>
      <c r="F19" s="40">
        <f t="shared" si="2"/>
        <v>8936832070</v>
      </c>
      <c r="G19" s="42">
        <f t="shared" si="2"/>
        <v>8936832070</v>
      </c>
      <c r="H19" s="43">
        <f t="shared" si="2"/>
        <v>4708206083</v>
      </c>
      <c r="I19" s="39">
        <f t="shared" si="2"/>
        <v>-8214478</v>
      </c>
      <c r="J19" s="40">
        <f t="shared" si="2"/>
        <v>203841453</v>
      </c>
      <c r="K19" s="42">
        <f t="shared" si="2"/>
        <v>325821605</v>
      </c>
    </row>
    <row r="20" spans="1:11" ht="25.5">
      <c r="A20" s="44" t="s">
        <v>30</v>
      </c>
      <c r="B20" s="45">
        <v>6167069296</v>
      </c>
      <c r="C20" s="46">
        <v>4677305909</v>
      </c>
      <c r="D20" s="47">
        <v>5214130457</v>
      </c>
      <c r="E20" s="45">
        <v>6561061658</v>
      </c>
      <c r="F20" s="46">
        <v>7330252059</v>
      </c>
      <c r="G20" s="48">
        <v>7330252059</v>
      </c>
      <c r="H20" s="49">
        <v>3719270111</v>
      </c>
      <c r="I20" s="45">
        <v>5394877296</v>
      </c>
      <c r="J20" s="46">
        <v>5487014149</v>
      </c>
      <c r="K20" s="48">
        <v>5580137931</v>
      </c>
    </row>
    <row r="21" spans="1:11" ht="63.75">
      <c r="A21" s="50" t="s">
        <v>116</v>
      </c>
      <c r="B21" s="51">
        <v>36664</v>
      </c>
      <c r="C21" s="52">
        <v>401918558</v>
      </c>
      <c r="D21" s="53">
        <v>266699639</v>
      </c>
      <c r="E21" s="51">
        <v>121935550</v>
      </c>
      <c r="F21" s="52">
        <v>185234946</v>
      </c>
      <c r="G21" s="54">
        <v>185234946</v>
      </c>
      <c r="H21" s="55">
        <v>24055288</v>
      </c>
      <c r="I21" s="51">
        <v>1231001</v>
      </c>
      <c r="J21" s="52">
        <v>31441</v>
      </c>
      <c r="K21" s="54">
        <v>32950</v>
      </c>
    </row>
    <row r="22" spans="1:11" ht="25.5">
      <c r="A22" s="56" t="s">
        <v>117</v>
      </c>
      <c r="B22" s="57">
        <f>SUM(B19:B21)</f>
        <v>2961286861</v>
      </c>
      <c r="C22" s="58">
        <f aca="true" t="shared" si="3" ref="C22:K22">SUM(C19:C21)</f>
        <v>3096557715</v>
      </c>
      <c r="D22" s="59">
        <f t="shared" si="3"/>
        <v>2025092531</v>
      </c>
      <c r="E22" s="57">
        <f t="shared" si="3"/>
        <v>15076420490</v>
      </c>
      <c r="F22" s="58">
        <f t="shared" si="3"/>
        <v>16452319075</v>
      </c>
      <c r="G22" s="60">
        <f t="shared" si="3"/>
        <v>16452319075</v>
      </c>
      <c r="H22" s="61">
        <f t="shared" si="3"/>
        <v>8451531482</v>
      </c>
      <c r="I22" s="57">
        <f t="shared" si="3"/>
        <v>5387893819</v>
      </c>
      <c r="J22" s="58">
        <f t="shared" si="3"/>
        <v>5690887043</v>
      </c>
      <c r="K22" s="60">
        <f t="shared" si="3"/>
        <v>5905992486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-105406358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2961286861</v>
      </c>
      <c r="C24" s="40">
        <f aca="true" t="shared" si="4" ref="C24:K24">SUM(C22:C23)</f>
        <v>3096557715</v>
      </c>
      <c r="D24" s="41">
        <f t="shared" si="4"/>
        <v>2025092531</v>
      </c>
      <c r="E24" s="39">
        <f t="shared" si="4"/>
        <v>15076420490</v>
      </c>
      <c r="F24" s="40">
        <f t="shared" si="4"/>
        <v>16452319075</v>
      </c>
      <c r="G24" s="42">
        <f t="shared" si="4"/>
        <v>16452319075</v>
      </c>
      <c r="H24" s="43">
        <f t="shared" si="4"/>
        <v>8346125124</v>
      </c>
      <c r="I24" s="39">
        <f t="shared" si="4"/>
        <v>5387893819</v>
      </c>
      <c r="J24" s="40">
        <f t="shared" si="4"/>
        <v>5690887043</v>
      </c>
      <c r="K24" s="42">
        <f t="shared" si="4"/>
        <v>5905992486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6986699712</v>
      </c>
      <c r="C27" s="7">
        <v>3662467496</v>
      </c>
      <c r="D27" s="69">
        <v>4467601078</v>
      </c>
      <c r="E27" s="70">
        <v>8638190554</v>
      </c>
      <c r="F27" s="7">
        <v>9799152917</v>
      </c>
      <c r="G27" s="71">
        <v>9799152917</v>
      </c>
      <c r="H27" s="72">
        <v>11080602029</v>
      </c>
      <c r="I27" s="70">
        <v>6960145720</v>
      </c>
      <c r="J27" s="7">
        <v>6862900184</v>
      </c>
      <c r="K27" s="71">
        <v>6873512949</v>
      </c>
    </row>
    <row r="28" spans="1:11" ht="13.5">
      <c r="A28" s="73" t="s">
        <v>34</v>
      </c>
      <c r="B28" s="6">
        <v>5711674937</v>
      </c>
      <c r="C28" s="6">
        <v>1107536840</v>
      </c>
      <c r="D28" s="23">
        <v>1794224073</v>
      </c>
      <c r="E28" s="24">
        <v>6344187914</v>
      </c>
      <c r="F28" s="6">
        <v>7281049665</v>
      </c>
      <c r="G28" s="25">
        <v>7281049665</v>
      </c>
      <c r="H28" s="26">
        <v>1342733365</v>
      </c>
      <c r="I28" s="24">
        <v>5325197135</v>
      </c>
      <c r="J28" s="6">
        <v>5254154936</v>
      </c>
      <c r="K28" s="25">
        <v>5471914459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28653227</v>
      </c>
      <c r="C30" s="6">
        <v>-4676224</v>
      </c>
      <c r="D30" s="23">
        <v>-2350658</v>
      </c>
      <c r="E30" s="24">
        <v>460466654</v>
      </c>
      <c r="F30" s="6">
        <v>296369700</v>
      </c>
      <c r="G30" s="25">
        <v>296369700</v>
      </c>
      <c r="H30" s="26">
        <v>0</v>
      </c>
      <c r="I30" s="24">
        <v>306451345</v>
      </c>
      <c r="J30" s="6">
        <v>507501203</v>
      </c>
      <c r="K30" s="25">
        <v>350000000</v>
      </c>
    </row>
    <row r="31" spans="1:11" ht="13.5">
      <c r="A31" s="22" t="s">
        <v>36</v>
      </c>
      <c r="B31" s="6">
        <v>1246371547</v>
      </c>
      <c r="C31" s="6">
        <v>4272253</v>
      </c>
      <c r="D31" s="23">
        <v>492567934</v>
      </c>
      <c r="E31" s="24">
        <v>1736563574</v>
      </c>
      <c r="F31" s="6">
        <v>2195478972</v>
      </c>
      <c r="G31" s="25">
        <v>2195478972</v>
      </c>
      <c r="H31" s="26">
        <v>676517310</v>
      </c>
      <c r="I31" s="24">
        <v>1311197236</v>
      </c>
      <c r="J31" s="6">
        <v>1086072041</v>
      </c>
      <c r="K31" s="25">
        <v>1036072393</v>
      </c>
    </row>
    <row r="32" spans="1:11" ht="13.5">
      <c r="A32" s="33" t="s">
        <v>37</v>
      </c>
      <c r="B32" s="7">
        <f>SUM(B28:B31)</f>
        <v>6986699711</v>
      </c>
      <c r="C32" s="7">
        <f aca="true" t="shared" si="5" ref="C32:K32">SUM(C28:C31)</f>
        <v>1107132869</v>
      </c>
      <c r="D32" s="69">
        <f t="shared" si="5"/>
        <v>2284441349</v>
      </c>
      <c r="E32" s="70">
        <f t="shared" si="5"/>
        <v>8541218142</v>
      </c>
      <c r="F32" s="7">
        <f t="shared" si="5"/>
        <v>9772898337</v>
      </c>
      <c r="G32" s="71">
        <f t="shared" si="5"/>
        <v>9772898337</v>
      </c>
      <c r="H32" s="72">
        <f t="shared" si="5"/>
        <v>2019250675</v>
      </c>
      <c r="I32" s="70">
        <f t="shared" si="5"/>
        <v>6942845716</v>
      </c>
      <c r="J32" s="7">
        <f t="shared" si="5"/>
        <v>6847728180</v>
      </c>
      <c r="K32" s="71">
        <f t="shared" si="5"/>
        <v>6857986852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11037268984</v>
      </c>
      <c r="C35" s="6">
        <v>15272870157</v>
      </c>
      <c r="D35" s="23">
        <v>14127477169</v>
      </c>
      <c r="E35" s="24">
        <v>8432764961</v>
      </c>
      <c r="F35" s="6">
        <v>9222438151</v>
      </c>
      <c r="G35" s="25">
        <v>9222438151</v>
      </c>
      <c r="H35" s="26">
        <v>26564276012</v>
      </c>
      <c r="I35" s="24">
        <v>9614497785</v>
      </c>
      <c r="J35" s="6">
        <v>11383240984</v>
      </c>
      <c r="K35" s="25">
        <v>14081550258</v>
      </c>
    </row>
    <row r="36" spans="1:11" ht="13.5">
      <c r="A36" s="22" t="s">
        <v>40</v>
      </c>
      <c r="B36" s="6">
        <v>76092191090</v>
      </c>
      <c r="C36" s="6">
        <v>51744038945</v>
      </c>
      <c r="D36" s="23">
        <v>55060997099</v>
      </c>
      <c r="E36" s="24">
        <v>67921742479</v>
      </c>
      <c r="F36" s="6">
        <v>75685377096</v>
      </c>
      <c r="G36" s="25">
        <v>75685377096</v>
      </c>
      <c r="H36" s="26">
        <v>70441200409</v>
      </c>
      <c r="I36" s="24">
        <v>69409867396</v>
      </c>
      <c r="J36" s="6">
        <v>78160925939</v>
      </c>
      <c r="K36" s="25">
        <v>110105014215</v>
      </c>
    </row>
    <row r="37" spans="1:11" ht="13.5">
      <c r="A37" s="22" t="s">
        <v>41</v>
      </c>
      <c r="B37" s="6">
        <v>7778461032</v>
      </c>
      <c r="C37" s="6">
        <v>11639954940</v>
      </c>
      <c r="D37" s="23">
        <v>12326151168</v>
      </c>
      <c r="E37" s="24">
        <v>147227525</v>
      </c>
      <c r="F37" s="6">
        <v>764892416</v>
      </c>
      <c r="G37" s="25">
        <v>764892416</v>
      </c>
      <c r="H37" s="26">
        <v>17097200767</v>
      </c>
      <c r="I37" s="24">
        <v>4370313113</v>
      </c>
      <c r="J37" s="6">
        <v>4533171606</v>
      </c>
      <c r="K37" s="25">
        <v>5811845570</v>
      </c>
    </row>
    <row r="38" spans="1:11" ht="13.5">
      <c r="A38" s="22" t="s">
        <v>42</v>
      </c>
      <c r="B38" s="6">
        <v>6263454434</v>
      </c>
      <c r="C38" s="6">
        <v>5240238119</v>
      </c>
      <c r="D38" s="23">
        <v>1855886848</v>
      </c>
      <c r="E38" s="24">
        <v>-1024490220</v>
      </c>
      <c r="F38" s="6">
        <v>-1642084485</v>
      </c>
      <c r="G38" s="25">
        <v>-1642084485</v>
      </c>
      <c r="H38" s="26">
        <v>5145611155</v>
      </c>
      <c r="I38" s="24">
        <v>2442405420</v>
      </c>
      <c r="J38" s="6">
        <v>2918248737</v>
      </c>
      <c r="K38" s="25">
        <v>3533768602</v>
      </c>
    </row>
    <row r="39" spans="1:11" ht="13.5">
      <c r="A39" s="22" t="s">
        <v>43</v>
      </c>
      <c r="B39" s="6">
        <v>73087544610</v>
      </c>
      <c r="C39" s="6">
        <v>47046397183</v>
      </c>
      <c r="D39" s="23">
        <v>53683908231</v>
      </c>
      <c r="E39" s="24">
        <v>74879732117</v>
      </c>
      <c r="F39" s="6">
        <v>83607883118</v>
      </c>
      <c r="G39" s="25">
        <v>83607883118</v>
      </c>
      <c r="H39" s="26">
        <v>66496248991</v>
      </c>
      <c r="I39" s="24">
        <v>71058618156</v>
      </c>
      <c r="J39" s="6">
        <v>80795032400</v>
      </c>
      <c r="K39" s="25">
        <v>113222151610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5777233454</v>
      </c>
      <c r="C42" s="6">
        <v>3900498774</v>
      </c>
      <c r="D42" s="23">
        <v>7588219711</v>
      </c>
      <c r="E42" s="24">
        <v>28711510965</v>
      </c>
      <c r="F42" s="6">
        <v>28590342958</v>
      </c>
      <c r="G42" s="25">
        <v>28590342958</v>
      </c>
      <c r="H42" s="26">
        <v>9763859633</v>
      </c>
      <c r="I42" s="24">
        <v>8861526632</v>
      </c>
      <c r="J42" s="6">
        <v>9828048021</v>
      </c>
      <c r="K42" s="25">
        <v>10118276961</v>
      </c>
    </row>
    <row r="43" spans="1:11" ht="13.5">
      <c r="A43" s="22" t="s">
        <v>46</v>
      </c>
      <c r="B43" s="6">
        <v>-6346887208</v>
      </c>
      <c r="C43" s="6">
        <v>-1203632448</v>
      </c>
      <c r="D43" s="23">
        <v>-1279040387</v>
      </c>
      <c r="E43" s="24">
        <v>-4579689563</v>
      </c>
      <c r="F43" s="6">
        <v>-5201277028</v>
      </c>
      <c r="G43" s="25">
        <v>-5201277028</v>
      </c>
      <c r="H43" s="26">
        <v>-1114698427</v>
      </c>
      <c r="I43" s="24">
        <v>-4761688079</v>
      </c>
      <c r="J43" s="6">
        <v>-4675892330</v>
      </c>
      <c r="K43" s="25">
        <v>-4560361341</v>
      </c>
    </row>
    <row r="44" spans="1:11" ht="13.5">
      <c r="A44" s="22" t="s">
        <v>47</v>
      </c>
      <c r="B44" s="6">
        <v>-373250000</v>
      </c>
      <c r="C44" s="6">
        <v>228457533</v>
      </c>
      <c r="D44" s="23">
        <v>50719655</v>
      </c>
      <c r="E44" s="24">
        <v>12344206</v>
      </c>
      <c r="F44" s="6">
        <v>-87711792</v>
      </c>
      <c r="G44" s="25">
        <v>-87711792</v>
      </c>
      <c r="H44" s="26">
        <v>-540267235</v>
      </c>
      <c r="I44" s="24">
        <v>349001480</v>
      </c>
      <c r="J44" s="6">
        <v>703064153</v>
      </c>
      <c r="K44" s="25">
        <v>490062068</v>
      </c>
    </row>
    <row r="45" spans="1:11" ht="13.5">
      <c r="A45" s="33" t="s">
        <v>48</v>
      </c>
      <c r="B45" s="7">
        <v>5362009349</v>
      </c>
      <c r="C45" s="7">
        <v>6754292195</v>
      </c>
      <c r="D45" s="69">
        <v>10033290976</v>
      </c>
      <c r="E45" s="70">
        <v>27377249926</v>
      </c>
      <c r="F45" s="7">
        <v>27314269001</v>
      </c>
      <c r="G45" s="71">
        <v>27314269001</v>
      </c>
      <c r="H45" s="72">
        <v>16377327737</v>
      </c>
      <c r="I45" s="70">
        <v>2011913106</v>
      </c>
      <c r="J45" s="7">
        <v>3232896086</v>
      </c>
      <c r="K45" s="71">
        <v>3671618074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5495925297</v>
      </c>
      <c r="C48" s="6">
        <v>5338044498</v>
      </c>
      <c r="D48" s="23">
        <v>3963725741</v>
      </c>
      <c r="E48" s="24">
        <v>4260583610</v>
      </c>
      <c r="F48" s="6">
        <v>3987338571</v>
      </c>
      <c r="G48" s="25">
        <v>3987338571</v>
      </c>
      <c r="H48" s="26">
        <v>7076756858</v>
      </c>
      <c r="I48" s="24">
        <v>5256776153</v>
      </c>
      <c r="J48" s="6">
        <v>6164217499</v>
      </c>
      <c r="K48" s="25">
        <v>8494617482</v>
      </c>
    </row>
    <row r="49" spans="1:11" ht="13.5">
      <c r="A49" s="22" t="s">
        <v>51</v>
      </c>
      <c r="B49" s="6">
        <f>+B75</f>
        <v>1689698732.0397463</v>
      </c>
      <c r="C49" s="6">
        <f aca="true" t="shared" si="6" ref="C49:K49">+C75</f>
        <v>14094659748.93213</v>
      </c>
      <c r="D49" s="23">
        <f t="shared" si="6"/>
        <v>13066049798.59542</v>
      </c>
      <c r="E49" s="24">
        <f t="shared" si="6"/>
        <v>500538816.3636818</v>
      </c>
      <c r="F49" s="6">
        <f t="shared" si="6"/>
        <v>660166453.507549</v>
      </c>
      <c r="G49" s="25">
        <f t="shared" si="6"/>
        <v>660166453.507549</v>
      </c>
      <c r="H49" s="26">
        <f t="shared" si="6"/>
        <v>16253029243.681618</v>
      </c>
      <c r="I49" s="24">
        <f t="shared" si="6"/>
        <v>2186391539.182911</v>
      </c>
      <c r="J49" s="6">
        <f t="shared" si="6"/>
        <v>1999975147.0390644</v>
      </c>
      <c r="K49" s="25">
        <f t="shared" si="6"/>
        <v>3148477014.859173</v>
      </c>
    </row>
    <row r="50" spans="1:11" ht="13.5">
      <c r="A50" s="33" t="s">
        <v>52</v>
      </c>
      <c r="B50" s="7">
        <f>+B48-B49</f>
        <v>3806226564.9602537</v>
      </c>
      <c r="C50" s="7">
        <f aca="true" t="shared" si="7" ref="C50:K50">+C48-C49</f>
        <v>-8756615250.93213</v>
      </c>
      <c r="D50" s="69">
        <f t="shared" si="7"/>
        <v>-9102324057.59542</v>
      </c>
      <c r="E50" s="70">
        <f t="shared" si="7"/>
        <v>3760044793.636318</v>
      </c>
      <c r="F50" s="7">
        <f t="shared" si="7"/>
        <v>3327172117.4924507</v>
      </c>
      <c r="G50" s="71">
        <f t="shared" si="7"/>
        <v>3327172117.4924507</v>
      </c>
      <c r="H50" s="72">
        <f t="shared" si="7"/>
        <v>-9176272385.681618</v>
      </c>
      <c r="I50" s="70">
        <f t="shared" si="7"/>
        <v>3070384613.817089</v>
      </c>
      <c r="J50" s="7">
        <f t="shared" si="7"/>
        <v>4164242351.9609356</v>
      </c>
      <c r="K50" s="71">
        <f t="shared" si="7"/>
        <v>5346140467.140827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77556084422</v>
      </c>
      <c r="C53" s="6">
        <v>46312595647</v>
      </c>
      <c r="D53" s="23">
        <v>43364459941</v>
      </c>
      <c r="E53" s="24">
        <v>63673192549</v>
      </c>
      <c r="F53" s="6">
        <v>71660445147</v>
      </c>
      <c r="G53" s="25">
        <v>71660445147</v>
      </c>
      <c r="H53" s="26">
        <v>57011823099</v>
      </c>
      <c r="I53" s="24">
        <v>62963645290</v>
      </c>
      <c r="J53" s="6">
        <v>71458674253</v>
      </c>
      <c r="K53" s="25">
        <v>103283269153</v>
      </c>
    </row>
    <row r="54" spans="1:11" ht="13.5">
      <c r="A54" s="22" t="s">
        <v>55</v>
      </c>
      <c r="B54" s="6">
        <v>2962231759</v>
      </c>
      <c r="C54" s="6">
        <v>0</v>
      </c>
      <c r="D54" s="23">
        <v>3223916199</v>
      </c>
      <c r="E54" s="24">
        <v>3470690226</v>
      </c>
      <c r="F54" s="6">
        <v>3451881273</v>
      </c>
      <c r="G54" s="25">
        <v>3451881273</v>
      </c>
      <c r="H54" s="26">
        <v>2211862733</v>
      </c>
      <c r="I54" s="24">
        <v>2938117378</v>
      </c>
      <c r="J54" s="6">
        <v>3174268237</v>
      </c>
      <c r="K54" s="25">
        <v>3392442318</v>
      </c>
    </row>
    <row r="55" spans="1:11" ht="13.5">
      <c r="A55" s="22" t="s">
        <v>56</v>
      </c>
      <c r="B55" s="6">
        <v>1545237792</v>
      </c>
      <c r="C55" s="6">
        <v>2296994507</v>
      </c>
      <c r="D55" s="23">
        <v>1730274662</v>
      </c>
      <c r="E55" s="24">
        <v>3073450138</v>
      </c>
      <c r="F55" s="6">
        <v>3311845193</v>
      </c>
      <c r="G55" s="25">
        <v>3311845193</v>
      </c>
      <c r="H55" s="26">
        <v>6588585156</v>
      </c>
      <c r="I55" s="24">
        <v>1820789158</v>
      </c>
      <c r="J55" s="6">
        <v>2034373482</v>
      </c>
      <c r="K55" s="25">
        <v>1957421341</v>
      </c>
    </row>
    <row r="56" spans="1:11" ht="13.5">
      <c r="A56" s="22" t="s">
        <v>57</v>
      </c>
      <c r="B56" s="6">
        <v>987600424</v>
      </c>
      <c r="C56" s="6">
        <v>1033694319</v>
      </c>
      <c r="D56" s="23">
        <v>957955567</v>
      </c>
      <c r="E56" s="24">
        <v>1489852537</v>
      </c>
      <c r="F56" s="6">
        <v>1443532847</v>
      </c>
      <c r="G56" s="25">
        <v>1443532847</v>
      </c>
      <c r="H56" s="26">
        <v>912063754</v>
      </c>
      <c r="I56" s="24">
        <v>1066023750</v>
      </c>
      <c r="J56" s="6">
        <v>1109918360</v>
      </c>
      <c r="K56" s="25">
        <v>1206353966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518969204</v>
      </c>
      <c r="C59" s="6">
        <v>691603885</v>
      </c>
      <c r="D59" s="23">
        <v>929567126</v>
      </c>
      <c r="E59" s="24">
        <v>1943362581</v>
      </c>
      <c r="F59" s="6">
        <v>1925150913</v>
      </c>
      <c r="G59" s="25">
        <v>1925150913</v>
      </c>
      <c r="H59" s="26">
        <v>1878200564</v>
      </c>
      <c r="I59" s="24">
        <v>1941616876</v>
      </c>
      <c r="J59" s="6">
        <v>2080187601</v>
      </c>
      <c r="K59" s="25">
        <v>2250525632</v>
      </c>
    </row>
    <row r="60" spans="1:11" ht="13.5">
      <c r="A60" s="90" t="s">
        <v>60</v>
      </c>
      <c r="B60" s="6">
        <v>114670925</v>
      </c>
      <c r="C60" s="6">
        <v>54787399</v>
      </c>
      <c r="D60" s="23">
        <v>123992939</v>
      </c>
      <c r="E60" s="24">
        <v>319119575</v>
      </c>
      <c r="F60" s="6">
        <v>288877395</v>
      </c>
      <c r="G60" s="25">
        <v>288877395</v>
      </c>
      <c r="H60" s="26">
        <v>238980057</v>
      </c>
      <c r="I60" s="24">
        <v>313284764</v>
      </c>
      <c r="J60" s="6">
        <v>338627886</v>
      </c>
      <c r="K60" s="25">
        <v>359572640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365233</v>
      </c>
      <c r="C62" s="98">
        <v>296943</v>
      </c>
      <c r="D62" s="99">
        <v>242538</v>
      </c>
      <c r="E62" s="97">
        <v>486245</v>
      </c>
      <c r="F62" s="98">
        <v>486245</v>
      </c>
      <c r="G62" s="99">
        <v>486245</v>
      </c>
      <c r="H62" s="100">
        <v>249976</v>
      </c>
      <c r="I62" s="97">
        <v>262194</v>
      </c>
      <c r="J62" s="98">
        <v>276782</v>
      </c>
      <c r="K62" s="99">
        <v>291368</v>
      </c>
    </row>
    <row r="63" spans="1:11" ht="13.5">
      <c r="A63" s="96" t="s">
        <v>63</v>
      </c>
      <c r="B63" s="97">
        <v>292876</v>
      </c>
      <c r="C63" s="98">
        <v>266209</v>
      </c>
      <c r="D63" s="99">
        <v>195404</v>
      </c>
      <c r="E63" s="97">
        <v>270727</v>
      </c>
      <c r="F63" s="98">
        <v>270727</v>
      </c>
      <c r="G63" s="99">
        <v>270727</v>
      </c>
      <c r="H63" s="100">
        <v>241983</v>
      </c>
      <c r="I63" s="97">
        <v>219351</v>
      </c>
      <c r="J63" s="98">
        <v>199560</v>
      </c>
      <c r="K63" s="99">
        <v>15171162</v>
      </c>
    </row>
    <row r="64" spans="1:11" ht="13.5">
      <c r="A64" s="96" t="s">
        <v>64</v>
      </c>
      <c r="B64" s="97">
        <v>9805174</v>
      </c>
      <c r="C64" s="98">
        <v>7447608</v>
      </c>
      <c r="D64" s="99">
        <v>3670363</v>
      </c>
      <c r="E64" s="97">
        <v>11176990</v>
      </c>
      <c r="F64" s="98">
        <v>11406990</v>
      </c>
      <c r="G64" s="99">
        <v>11406990</v>
      </c>
      <c r="H64" s="100">
        <v>6171351</v>
      </c>
      <c r="I64" s="97">
        <v>10464229</v>
      </c>
      <c r="J64" s="98">
        <v>10930988</v>
      </c>
      <c r="K64" s="99">
        <v>11425505</v>
      </c>
    </row>
    <row r="65" spans="1:11" ht="13.5">
      <c r="A65" s="96" t="s">
        <v>65</v>
      </c>
      <c r="B65" s="97">
        <v>708622</v>
      </c>
      <c r="C65" s="98">
        <v>754461</v>
      </c>
      <c r="D65" s="99">
        <v>800410</v>
      </c>
      <c r="E65" s="97">
        <v>1060253</v>
      </c>
      <c r="F65" s="98">
        <v>1060253</v>
      </c>
      <c r="G65" s="99">
        <v>1060253</v>
      </c>
      <c r="H65" s="100">
        <v>832800</v>
      </c>
      <c r="I65" s="97">
        <v>836288</v>
      </c>
      <c r="J65" s="98">
        <v>812381</v>
      </c>
      <c r="K65" s="99">
        <v>818334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0.9410056530731037</v>
      </c>
      <c r="C70" s="5">
        <f aca="true" t="shared" si="8" ref="C70:K70">IF(ISERROR(C71/C72),0,(C71/C72))</f>
        <v>0.06702279577548896</v>
      </c>
      <c r="D70" s="5">
        <f t="shared" si="8"/>
        <v>0.1941891350734382</v>
      </c>
      <c r="E70" s="5">
        <f t="shared" si="8"/>
        <v>0.2842774544844869</v>
      </c>
      <c r="F70" s="5">
        <f t="shared" si="8"/>
        <v>0.30307786169052187</v>
      </c>
      <c r="G70" s="5">
        <f t="shared" si="8"/>
        <v>0.30307786169052187</v>
      </c>
      <c r="H70" s="5">
        <f t="shared" si="8"/>
        <v>0.11992115557752615</v>
      </c>
      <c r="I70" s="5">
        <f t="shared" si="8"/>
        <v>0.7358163713231615</v>
      </c>
      <c r="J70" s="5">
        <f t="shared" si="8"/>
        <v>0.7634377002334694</v>
      </c>
      <c r="K70" s="5">
        <f t="shared" si="8"/>
        <v>0.7613183158184781</v>
      </c>
    </row>
    <row r="71" spans="1:11" ht="12.75" hidden="1">
      <c r="A71" s="2" t="s">
        <v>120</v>
      </c>
      <c r="B71" s="2">
        <f>+B83</f>
        <v>14587038962</v>
      </c>
      <c r="C71" s="2">
        <f aca="true" t="shared" si="9" ref="C71:K71">+C83</f>
        <v>942047446</v>
      </c>
      <c r="D71" s="2">
        <f t="shared" si="9"/>
        <v>1924696318</v>
      </c>
      <c r="E71" s="2">
        <f t="shared" si="9"/>
        <v>9096148830</v>
      </c>
      <c r="F71" s="2">
        <f t="shared" si="9"/>
        <v>9818196452</v>
      </c>
      <c r="G71" s="2">
        <f t="shared" si="9"/>
        <v>9818196452</v>
      </c>
      <c r="H71" s="2">
        <f t="shared" si="9"/>
        <v>1933710941</v>
      </c>
      <c r="I71" s="2">
        <f t="shared" si="9"/>
        <v>10280967675</v>
      </c>
      <c r="J71" s="2">
        <f t="shared" si="9"/>
        <v>11244148366</v>
      </c>
      <c r="K71" s="2">
        <f t="shared" si="9"/>
        <v>11949890832</v>
      </c>
    </row>
    <row r="72" spans="1:11" ht="12.75" hidden="1">
      <c r="A72" s="2" t="s">
        <v>121</v>
      </c>
      <c r="B72" s="2">
        <f>+B77</f>
        <v>15501542328</v>
      </c>
      <c r="C72" s="2">
        <f aca="true" t="shared" si="10" ref="C72:K72">+C77</f>
        <v>14055627419</v>
      </c>
      <c r="D72" s="2">
        <f t="shared" si="10"/>
        <v>9911452138</v>
      </c>
      <c r="E72" s="2">
        <f t="shared" si="10"/>
        <v>31997433094</v>
      </c>
      <c r="F72" s="2">
        <f t="shared" si="10"/>
        <v>32394964110</v>
      </c>
      <c r="G72" s="2">
        <f t="shared" si="10"/>
        <v>32394964110</v>
      </c>
      <c r="H72" s="2">
        <f t="shared" si="10"/>
        <v>16124852464</v>
      </c>
      <c r="I72" s="2">
        <f t="shared" si="10"/>
        <v>13972192079</v>
      </c>
      <c r="J72" s="2">
        <f t="shared" si="10"/>
        <v>14728311639</v>
      </c>
      <c r="K72" s="2">
        <f t="shared" si="10"/>
        <v>15696313334</v>
      </c>
    </row>
    <row r="73" spans="1:11" ht="12.75" hidden="1">
      <c r="A73" s="2" t="s">
        <v>122</v>
      </c>
      <c r="B73" s="2">
        <f>+B74</f>
        <v>4868501984.166667</v>
      </c>
      <c r="C73" s="2">
        <f aca="true" t="shared" si="11" ref="C73:K73">+(C78+C80+C81+C82)-(B78+B80+B81+B82)</f>
        <v>4587398759</v>
      </c>
      <c r="D73" s="2">
        <f t="shared" si="11"/>
        <v>201237895</v>
      </c>
      <c r="E73" s="2">
        <f t="shared" si="11"/>
        <v>-5871542320</v>
      </c>
      <c r="F73" s="2">
        <f>+(F78+F80+F81+F82)-(D78+D80+D81+D82)</f>
        <v>-5346364726</v>
      </c>
      <c r="G73" s="2">
        <f>+(G78+G80+G81+G82)-(D78+D80+D81+D82)</f>
        <v>-5346364726</v>
      </c>
      <c r="H73" s="2">
        <f>+(H78+H80+H81+H82)-(D78+D80+D81+D82)</f>
        <v>9086374765</v>
      </c>
      <c r="I73" s="2">
        <f>+(I78+I80+I81+I82)-(E78+E80+E81+E82)</f>
        <v>51864210</v>
      </c>
      <c r="J73" s="2">
        <f t="shared" si="11"/>
        <v>815989474</v>
      </c>
      <c r="K73" s="2">
        <f t="shared" si="11"/>
        <v>143982839</v>
      </c>
    </row>
    <row r="74" spans="1:11" ht="12.75" hidden="1">
      <c r="A74" s="2" t="s">
        <v>123</v>
      </c>
      <c r="B74" s="2">
        <f>+TREND(C74:E74)</f>
        <v>4868501984.166667</v>
      </c>
      <c r="C74" s="2">
        <f>+C73</f>
        <v>4587398759</v>
      </c>
      <c r="D74" s="2">
        <f aca="true" t="shared" si="12" ref="D74:K74">+D73</f>
        <v>201237895</v>
      </c>
      <c r="E74" s="2">
        <f t="shared" si="12"/>
        <v>-5871542320</v>
      </c>
      <c r="F74" s="2">
        <f t="shared" si="12"/>
        <v>-5346364726</v>
      </c>
      <c r="G74" s="2">
        <f t="shared" si="12"/>
        <v>-5346364726</v>
      </c>
      <c r="H74" s="2">
        <f t="shared" si="12"/>
        <v>9086374765</v>
      </c>
      <c r="I74" s="2">
        <f t="shared" si="12"/>
        <v>51864210</v>
      </c>
      <c r="J74" s="2">
        <f t="shared" si="12"/>
        <v>815989474</v>
      </c>
      <c r="K74" s="2">
        <f t="shared" si="12"/>
        <v>143982839</v>
      </c>
    </row>
    <row r="75" spans="1:11" ht="12.75" hidden="1">
      <c r="A75" s="2" t="s">
        <v>124</v>
      </c>
      <c r="B75" s="2">
        <f>+B84-(((B80+B81+B78)*B70)-B79)</f>
        <v>1689698732.0397463</v>
      </c>
      <c r="C75" s="2">
        <f aca="true" t="shared" si="13" ref="C75:K75">+C84-(((C80+C81+C78)*C70)-C79)</f>
        <v>14094659748.93213</v>
      </c>
      <c r="D75" s="2">
        <f t="shared" si="13"/>
        <v>13066049798.59542</v>
      </c>
      <c r="E75" s="2">
        <f t="shared" si="13"/>
        <v>500538816.3636818</v>
      </c>
      <c r="F75" s="2">
        <f t="shared" si="13"/>
        <v>660166453.507549</v>
      </c>
      <c r="G75" s="2">
        <f t="shared" si="13"/>
        <v>660166453.507549</v>
      </c>
      <c r="H75" s="2">
        <f t="shared" si="13"/>
        <v>16253029243.681618</v>
      </c>
      <c r="I75" s="2">
        <f t="shared" si="13"/>
        <v>2186391539.182911</v>
      </c>
      <c r="J75" s="2">
        <f t="shared" si="13"/>
        <v>1999975147.0390644</v>
      </c>
      <c r="K75" s="2">
        <f t="shared" si="13"/>
        <v>3148477014.859173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15501542328</v>
      </c>
      <c r="C77" s="3">
        <v>14055627419</v>
      </c>
      <c r="D77" s="3">
        <v>9911452138</v>
      </c>
      <c r="E77" s="3">
        <v>31997433094</v>
      </c>
      <c r="F77" s="3">
        <v>32394964110</v>
      </c>
      <c r="G77" s="3">
        <v>32394964110</v>
      </c>
      <c r="H77" s="3">
        <v>16124852464</v>
      </c>
      <c r="I77" s="3">
        <v>13972192079</v>
      </c>
      <c r="J77" s="3">
        <v>14728311639</v>
      </c>
      <c r="K77" s="3">
        <v>15696313334</v>
      </c>
    </row>
    <row r="78" spans="1:11" ht="12.75" hidden="1">
      <c r="A78" s="1" t="s">
        <v>67</v>
      </c>
      <c r="B78" s="3">
        <v>67740374</v>
      </c>
      <c r="C78" s="3">
        <v>57896466</v>
      </c>
      <c r="D78" s="3">
        <v>4534761</v>
      </c>
      <c r="E78" s="3">
        <v>2967683</v>
      </c>
      <c r="F78" s="3">
        <v>2967989</v>
      </c>
      <c r="G78" s="3">
        <v>2967989</v>
      </c>
      <c r="H78" s="3">
        <v>31557298</v>
      </c>
      <c r="I78" s="3">
        <v>3079106</v>
      </c>
      <c r="J78" s="3">
        <v>3215317</v>
      </c>
      <c r="K78" s="3">
        <v>3358067</v>
      </c>
    </row>
    <row r="79" spans="1:11" ht="12.75" hidden="1">
      <c r="A79" s="1" t="s">
        <v>68</v>
      </c>
      <c r="B79" s="3">
        <v>6504931223</v>
      </c>
      <c r="C79" s="3">
        <v>10691801811</v>
      </c>
      <c r="D79" s="3">
        <v>11168877661</v>
      </c>
      <c r="E79" s="3">
        <v>-356020601</v>
      </c>
      <c r="F79" s="3">
        <v>114251323</v>
      </c>
      <c r="G79" s="3">
        <v>114251323</v>
      </c>
      <c r="H79" s="3">
        <v>15378071969</v>
      </c>
      <c r="I79" s="3">
        <v>3192041123</v>
      </c>
      <c r="J79" s="3">
        <v>3370643361</v>
      </c>
      <c r="K79" s="3">
        <v>4476075584</v>
      </c>
    </row>
    <row r="80" spans="1:11" ht="12.75" hidden="1">
      <c r="A80" s="1" t="s">
        <v>69</v>
      </c>
      <c r="B80" s="3">
        <v>2737336636</v>
      </c>
      <c r="C80" s="3">
        <v>3591956947</v>
      </c>
      <c r="D80" s="3">
        <v>2650914288</v>
      </c>
      <c r="E80" s="3">
        <v>2755339488</v>
      </c>
      <c r="F80" s="3">
        <v>2943148184</v>
      </c>
      <c r="G80" s="3">
        <v>2943148184</v>
      </c>
      <c r="H80" s="3">
        <v>9746132202</v>
      </c>
      <c r="I80" s="3">
        <v>2782404907</v>
      </c>
      <c r="J80" s="3">
        <v>3514964004</v>
      </c>
      <c r="K80" s="3">
        <v>3578531489</v>
      </c>
    </row>
    <row r="81" spans="1:11" ht="12.75" hidden="1">
      <c r="A81" s="1" t="s">
        <v>70</v>
      </c>
      <c r="B81" s="3">
        <v>2312036235</v>
      </c>
      <c r="C81" s="3">
        <v>6087376846</v>
      </c>
      <c r="D81" s="3">
        <v>7285294941</v>
      </c>
      <c r="E81" s="3">
        <v>1307547776</v>
      </c>
      <c r="F81" s="3">
        <v>1647005323</v>
      </c>
      <c r="G81" s="3">
        <v>1647005323</v>
      </c>
      <c r="H81" s="3">
        <v>9249102181</v>
      </c>
      <c r="I81" s="3">
        <v>1334312110</v>
      </c>
      <c r="J81" s="3">
        <v>1417301439</v>
      </c>
      <c r="K81" s="3">
        <v>1498173906</v>
      </c>
    </row>
    <row r="82" spans="1:11" ht="12.75" hidden="1">
      <c r="A82" s="1" t="s">
        <v>71</v>
      </c>
      <c r="B82" s="3">
        <v>34294182</v>
      </c>
      <c r="C82" s="3">
        <v>1575927</v>
      </c>
      <c r="D82" s="3">
        <v>-699909</v>
      </c>
      <c r="E82" s="3">
        <v>2646814</v>
      </c>
      <c r="F82" s="3">
        <v>557859</v>
      </c>
      <c r="G82" s="3">
        <v>557859</v>
      </c>
      <c r="H82" s="3">
        <v>-372835</v>
      </c>
      <c r="I82" s="3">
        <v>569848</v>
      </c>
      <c r="J82" s="3">
        <v>874685</v>
      </c>
      <c r="K82" s="3">
        <v>274822</v>
      </c>
    </row>
    <row r="83" spans="1:11" ht="12.75" hidden="1">
      <c r="A83" s="1" t="s">
        <v>72</v>
      </c>
      <c r="B83" s="3">
        <v>14587038962</v>
      </c>
      <c r="C83" s="3">
        <v>942047446</v>
      </c>
      <c r="D83" s="3">
        <v>1924696318</v>
      </c>
      <c r="E83" s="3">
        <v>9096148830</v>
      </c>
      <c r="F83" s="3">
        <v>9818196452</v>
      </c>
      <c r="G83" s="3">
        <v>9818196452</v>
      </c>
      <c r="H83" s="3">
        <v>1933710941</v>
      </c>
      <c r="I83" s="3">
        <v>10280967675</v>
      </c>
      <c r="J83" s="3">
        <v>11244148366</v>
      </c>
      <c r="K83" s="3">
        <v>11949890832</v>
      </c>
    </row>
    <row r="84" spans="1:11" ht="12.75" hidden="1">
      <c r="A84" s="1" t="s">
        <v>73</v>
      </c>
      <c r="B84" s="3">
        <v>0</v>
      </c>
      <c r="C84" s="3">
        <v>4055474333</v>
      </c>
      <c r="D84" s="3">
        <v>3827556615</v>
      </c>
      <c r="E84" s="3">
        <v>2012390312</v>
      </c>
      <c r="F84" s="3">
        <v>1937988572</v>
      </c>
      <c r="G84" s="3">
        <v>1937988572</v>
      </c>
      <c r="H84" s="3">
        <v>3156672120</v>
      </c>
      <c r="I84" s="3">
        <v>2025763850</v>
      </c>
      <c r="J84" s="3">
        <v>2397263867</v>
      </c>
      <c r="K84" s="3">
        <v>2539946790</v>
      </c>
    </row>
    <row r="85" spans="1:11" ht="12.75" hidden="1">
      <c r="A85" s="1" t="s">
        <v>74</v>
      </c>
      <c r="B85" s="3">
        <v>0</v>
      </c>
      <c r="C85" s="3">
        <v>37457803</v>
      </c>
      <c r="D85" s="3">
        <v>1525716419</v>
      </c>
      <c r="E85" s="3">
        <v>1969236030</v>
      </c>
      <c r="F85" s="3">
        <v>1969236030</v>
      </c>
      <c r="G85" s="3">
        <v>1969236030</v>
      </c>
      <c r="H85" s="3">
        <v>1969236030</v>
      </c>
      <c r="I85" s="3">
        <v>1988645829</v>
      </c>
      <c r="J85" s="3">
        <v>2127173477</v>
      </c>
      <c r="K85" s="3">
        <v>2339890825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16256133</v>
      </c>
      <c r="C5" s="6">
        <v>0</v>
      </c>
      <c r="D5" s="23">
        <v>14626857</v>
      </c>
      <c r="E5" s="24">
        <v>18948192</v>
      </c>
      <c r="F5" s="6">
        <v>14131970</v>
      </c>
      <c r="G5" s="25">
        <v>14131970</v>
      </c>
      <c r="H5" s="26">
        <v>15806575</v>
      </c>
      <c r="I5" s="24">
        <v>17132936</v>
      </c>
      <c r="J5" s="6">
        <v>18160913</v>
      </c>
      <c r="K5" s="25">
        <v>19250569</v>
      </c>
    </row>
    <row r="6" spans="1:11" ht="13.5">
      <c r="A6" s="22" t="s">
        <v>19</v>
      </c>
      <c r="B6" s="6">
        <v>26471238</v>
      </c>
      <c r="C6" s="6">
        <v>-141284</v>
      </c>
      <c r="D6" s="23">
        <v>24404097</v>
      </c>
      <c r="E6" s="24">
        <v>27267737</v>
      </c>
      <c r="F6" s="6">
        <v>28325925</v>
      </c>
      <c r="G6" s="25">
        <v>28325925</v>
      </c>
      <c r="H6" s="26">
        <v>27144492</v>
      </c>
      <c r="I6" s="24">
        <v>29435746</v>
      </c>
      <c r="J6" s="6">
        <v>31201894</v>
      </c>
      <c r="K6" s="25">
        <v>33074010</v>
      </c>
    </row>
    <row r="7" spans="1:11" ht="13.5">
      <c r="A7" s="22" t="s">
        <v>20</v>
      </c>
      <c r="B7" s="6">
        <v>72506</v>
      </c>
      <c r="C7" s="6">
        <v>0</v>
      </c>
      <c r="D7" s="23">
        <v>591875</v>
      </c>
      <c r="E7" s="24">
        <v>317316</v>
      </c>
      <c r="F7" s="6">
        <v>929954</v>
      </c>
      <c r="G7" s="25">
        <v>929954</v>
      </c>
      <c r="H7" s="26">
        <v>766559</v>
      </c>
      <c r="I7" s="24">
        <v>916503</v>
      </c>
      <c r="J7" s="6">
        <v>971494</v>
      </c>
      <c r="K7" s="25">
        <v>1029785</v>
      </c>
    </row>
    <row r="8" spans="1:11" ht="13.5">
      <c r="A8" s="22" t="s">
        <v>21</v>
      </c>
      <c r="B8" s="6">
        <v>48539572</v>
      </c>
      <c r="C8" s="6">
        <v>11122755</v>
      </c>
      <c r="D8" s="23">
        <v>54072685</v>
      </c>
      <c r="E8" s="24">
        <v>60058803</v>
      </c>
      <c r="F8" s="6">
        <v>60753242</v>
      </c>
      <c r="G8" s="25">
        <v>60753242</v>
      </c>
      <c r="H8" s="26">
        <v>56985811</v>
      </c>
      <c r="I8" s="24">
        <v>61288502</v>
      </c>
      <c r="J8" s="6">
        <v>60128452</v>
      </c>
      <c r="K8" s="25">
        <v>63652853</v>
      </c>
    </row>
    <row r="9" spans="1:11" ht="13.5">
      <c r="A9" s="22" t="s">
        <v>22</v>
      </c>
      <c r="B9" s="6">
        <v>24493700</v>
      </c>
      <c r="C9" s="6">
        <v>9351674</v>
      </c>
      <c r="D9" s="23">
        <v>32559990</v>
      </c>
      <c r="E9" s="24">
        <v>45813326</v>
      </c>
      <c r="F9" s="6">
        <v>55560548</v>
      </c>
      <c r="G9" s="25">
        <v>55560548</v>
      </c>
      <c r="H9" s="26">
        <v>27921895</v>
      </c>
      <c r="I9" s="24">
        <v>57830349</v>
      </c>
      <c r="J9" s="6">
        <v>47923699</v>
      </c>
      <c r="K9" s="25">
        <v>53230033</v>
      </c>
    </row>
    <row r="10" spans="1:11" ht="25.5">
      <c r="A10" s="27" t="s">
        <v>114</v>
      </c>
      <c r="B10" s="28">
        <f>SUM(B5:B9)</f>
        <v>115833149</v>
      </c>
      <c r="C10" s="29">
        <f aca="true" t="shared" si="0" ref="C10:K10">SUM(C5:C9)</f>
        <v>20333145</v>
      </c>
      <c r="D10" s="30">
        <f t="shared" si="0"/>
        <v>126255504</v>
      </c>
      <c r="E10" s="28">
        <f t="shared" si="0"/>
        <v>152405374</v>
      </c>
      <c r="F10" s="29">
        <f t="shared" si="0"/>
        <v>159701639</v>
      </c>
      <c r="G10" s="31">
        <f t="shared" si="0"/>
        <v>159701639</v>
      </c>
      <c r="H10" s="32">
        <f t="shared" si="0"/>
        <v>128625332</v>
      </c>
      <c r="I10" s="28">
        <f t="shared" si="0"/>
        <v>166604036</v>
      </c>
      <c r="J10" s="29">
        <f t="shared" si="0"/>
        <v>158386452</v>
      </c>
      <c r="K10" s="31">
        <f t="shared" si="0"/>
        <v>170237250</v>
      </c>
    </row>
    <row r="11" spans="1:11" ht="13.5">
      <c r="A11" s="22" t="s">
        <v>23</v>
      </c>
      <c r="B11" s="6">
        <v>41816937</v>
      </c>
      <c r="C11" s="6">
        <v>1493976</v>
      </c>
      <c r="D11" s="23">
        <v>48446480</v>
      </c>
      <c r="E11" s="24">
        <v>59650097</v>
      </c>
      <c r="F11" s="6">
        <v>56373643</v>
      </c>
      <c r="G11" s="25">
        <v>56373643</v>
      </c>
      <c r="H11" s="26">
        <v>52580477</v>
      </c>
      <c r="I11" s="24">
        <v>58885710</v>
      </c>
      <c r="J11" s="6">
        <v>61032956</v>
      </c>
      <c r="K11" s="25">
        <v>66312395</v>
      </c>
    </row>
    <row r="12" spans="1:11" ht="13.5">
      <c r="A12" s="22" t="s">
        <v>24</v>
      </c>
      <c r="B12" s="6">
        <v>3123213</v>
      </c>
      <c r="C12" s="6">
        <v>-156159</v>
      </c>
      <c r="D12" s="23">
        <v>3715424</v>
      </c>
      <c r="E12" s="24">
        <v>3944915</v>
      </c>
      <c r="F12" s="6">
        <v>3944915</v>
      </c>
      <c r="G12" s="25">
        <v>3944915</v>
      </c>
      <c r="H12" s="26">
        <v>3816801</v>
      </c>
      <c r="I12" s="24">
        <v>4109520</v>
      </c>
      <c r="J12" s="6">
        <v>4366364</v>
      </c>
      <c r="K12" s="25">
        <v>4639262</v>
      </c>
    </row>
    <row r="13" spans="1:11" ht="13.5">
      <c r="A13" s="22" t="s">
        <v>115</v>
      </c>
      <c r="B13" s="6">
        <v>17493137</v>
      </c>
      <c r="C13" s="6">
        <v>1597609</v>
      </c>
      <c r="D13" s="23">
        <v>21070279</v>
      </c>
      <c r="E13" s="24">
        <v>27457523</v>
      </c>
      <c r="F13" s="6">
        <v>27457565</v>
      </c>
      <c r="G13" s="25">
        <v>27457565</v>
      </c>
      <c r="H13" s="26">
        <v>20256503</v>
      </c>
      <c r="I13" s="24">
        <v>21818511</v>
      </c>
      <c r="J13" s="6">
        <v>23101019</v>
      </c>
      <c r="K13" s="25">
        <v>24487118</v>
      </c>
    </row>
    <row r="14" spans="1:11" ht="13.5">
      <c r="A14" s="22" t="s">
        <v>25</v>
      </c>
      <c r="B14" s="6">
        <v>1961355</v>
      </c>
      <c r="C14" s="6">
        <v>685652</v>
      </c>
      <c r="D14" s="23">
        <v>718390</v>
      </c>
      <c r="E14" s="24">
        <v>1250000</v>
      </c>
      <c r="F14" s="6">
        <v>323349</v>
      </c>
      <c r="G14" s="25">
        <v>323349</v>
      </c>
      <c r="H14" s="26">
        <v>185346</v>
      </c>
      <c r="I14" s="24">
        <v>272795</v>
      </c>
      <c r="J14" s="6">
        <v>289163</v>
      </c>
      <c r="K14" s="25">
        <v>306514</v>
      </c>
    </row>
    <row r="15" spans="1:11" ht="13.5">
      <c r="A15" s="22" t="s">
        <v>26</v>
      </c>
      <c r="B15" s="6">
        <v>4539685</v>
      </c>
      <c r="C15" s="6">
        <v>-13420</v>
      </c>
      <c r="D15" s="23">
        <v>6869837</v>
      </c>
      <c r="E15" s="24">
        <v>11900308</v>
      </c>
      <c r="F15" s="6">
        <v>13975876</v>
      </c>
      <c r="G15" s="25">
        <v>13975876</v>
      </c>
      <c r="H15" s="26">
        <v>7819879</v>
      </c>
      <c r="I15" s="24">
        <v>10655246</v>
      </c>
      <c r="J15" s="6">
        <v>10774221</v>
      </c>
      <c r="K15" s="25">
        <v>11420689</v>
      </c>
    </row>
    <row r="16" spans="1:11" ht="13.5">
      <c r="A16" s="22" t="s">
        <v>21</v>
      </c>
      <c r="B16" s="6">
        <v>16702373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36959843</v>
      </c>
      <c r="C17" s="6">
        <v>28270432</v>
      </c>
      <c r="D17" s="23">
        <v>59707398</v>
      </c>
      <c r="E17" s="24">
        <v>72368171</v>
      </c>
      <c r="F17" s="6">
        <v>82910322</v>
      </c>
      <c r="G17" s="25">
        <v>82910322</v>
      </c>
      <c r="H17" s="26">
        <v>21992274</v>
      </c>
      <c r="I17" s="24">
        <v>89793852</v>
      </c>
      <c r="J17" s="6">
        <v>76657509</v>
      </c>
      <c r="K17" s="25">
        <v>80218870</v>
      </c>
    </row>
    <row r="18" spans="1:11" ht="13.5">
      <c r="A18" s="33" t="s">
        <v>28</v>
      </c>
      <c r="B18" s="34">
        <f>SUM(B11:B17)</f>
        <v>122596543</v>
      </c>
      <c r="C18" s="35">
        <f aca="true" t="shared" si="1" ref="C18:K18">SUM(C11:C17)</f>
        <v>31878090</v>
      </c>
      <c r="D18" s="36">
        <f t="shared" si="1"/>
        <v>140527808</v>
      </c>
      <c r="E18" s="34">
        <f t="shared" si="1"/>
        <v>176571014</v>
      </c>
      <c r="F18" s="35">
        <f t="shared" si="1"/>
        <v>184985670</v>
      </c>
      <c r="G18" s="37">
        <f t="shared" si="1"/>
        <v>184985670</v>
      </c>
      <c r="H18" s="38">
        <f t="shared" si="1"/>
        <v>106651280</v>
      </c>
      <c r="I18" s="34">
        <f t="shared" si="1"/>
        <v>185535634</v>
      </c>
      <c r="J18" s="35">
        <f t="shared" si="1"/>
        <v>176221232</v>
      </c>
      <c r="K18" s="37">
        <f t="shared" si="1"/>
        <v>187384848</v>
      </c>
    </row>
    <row r="19" spans="1:11" ht="13.5">
      <c r="A19" s="33" t="s">
        <v>29</v>
      </c>
      <c r="B19" s="39">
        <f>+B10-B18</f>
        <v>-6763394</v>
      </c>
      <c r="C19" s="40">
        <f aca="true" t="shared" si="2" ref="C19:K19">+C10-C18</f>
        <v>-11544945</v>
      </c>
      <c r="D19" s="41">
        <f t="shared" si="2"/>
        <v>-14272304</v>
      </c>
      <c r="E19" s="39">
        <f t="shared" si="2"/>
        <v>-24165640</v>
      </c>
      <c r="F19" s="40">
        <f t="shared" si="2"/>
        <v>-25284031</v>
      </c>
      <c r="G19" s="42">
        <f t="shared" si="2"/>
        <v>-25284031</v>
      </c>
      <c r="H19" s="43">
        <f t="shared" si="2"/>
        <v>21974052</v>
      </c>
      <c r="I19" s="39">
        <f t="shared" si="2"/>
        <v>-18931598</v>
      </c>
      <c r="J19" s="40">
        <f t="shared" si="2"/>
        <v>-17834780</v>
      </c>
      <c r="K19" s="42">
        <f t="shared" si="2"/>
        <v>-17147598</v>
      </c>
    </row>
    <row r="20" spans="1:11" ht="25.5">
      <c r="A20" s="44" t="s">
        <v>30</v>
      </c>
      <c r="B20" s="45">
        <v>15950938</v>
      </c>
      <c r="C20" s="46">
        <v>-1018502</v>
      </c>
      <c r="D20" s="47">
        <v>15957238</v>
      </c>
      <c r="E20" s="45">
        <v>26176200</v>
      </c>
      <c r="F20" s="46">
        <v>44179504</v>
      </c>
      <c r="G20" s="48">
        <v>44179504</v>
      </c>
      <c r="H20" s="49">
        <v>33740645</v>
      </c>
      <c r="I20" s="45">
        <v>22724500</v>
      </c>
      <c r="J20" s="46">
        <v>20493550</v>
      </c>
      <c r="K20" s="48">
        <v>18147150</v>
      </c>
    </row>
    <row r="21" spans="1:11" ht="63.75">
      <c r="A21" s="50" t="s">
        <v>116</v>
      </c>
      <c r="B21" s="51">
        <v>0</v>
      </c>
      <c r="C21" s="52">
        <v>0</v>
      </c>
      <c r="D21" s="53">
        <v>2238230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9187544</v>
      </c>
      <c r="C22" s="58">
        <f aca="true" t="shared" si="3" ref="C22:K22">SUM(C19:C21)</f>
        <v>-12563447</v>
      </c>
      <c r="D22" s="59">
        <f t="shared" si="3"/>
        <v>3923164</v>
      </c>
      <c r="E22" s="57">
        <f t="shared" si="3"/>
        <v>2010560</v>
      </c>
      <c r="F22" s="58">
        <f t="shared" si="3"/>
        <v>18895473</v>
      </c>
      <c r="G22" s="60">
        <f t="shared" si="3"/>
        <v>18895473</v>
      </c>
      <c r="H22" s="61">
        <f t="shared" si="3"/>
        <v>55714697</v>
      </c>
      <c r="I22" s="57">
        <f t="shared" si="3"/>
        <v>3792902</v>
      </c>
      <c r="J22" s="58">
        <f t="shared" si="3"/>
        <v>2658770</v>
      </c>
      <c r="K22" s="60">
        <f t="shared" si="3"/>
        <v>999552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9187544</v>
      </c>
      <c r="C24" s="40">
        <f aca="true" t="shared" si="4" ref="C24:K24">SUM(C22:C23)</f>
        <v>-12563447</v>
      </c>
      <c r="D24" s="41">
        <f t="shared" si="4"/>
        <v>3923164</v>
      </c>
      <c r="E24" s="39">
        <f t="shared" si="4"/>
        <v>2010560</v>
      </c>
      <c r="F24" s="40">
        <f t="shared" si="4"/>
        <v>18895473</v>
      </c>
      <c r="G24" s="42">
        <f t="shared" si="4"/>
        <v>18895473</v>
      </c>
      <c r="H24" s="43">
        <f t="shared" si="4"/>
        <v>55714697</v>
      </c>
      <c r="I24" s="39">
        <f t="shared" si="4"/>
        <v>3792902</v>
      </c>
      <c r="J24" s="40">
        <f t="shared" si="4"/>
        <v>2658770</v>
      </c>
      <c r="K24" s="42">
        <f t="shared" si="4"/>
        <v>999552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15790961</v>
      </c>
      <c r="C27" s="7">
        <v>443728</v>
      </c>
      <c r="D27" s="69">
        <v>27776492</v>
      </c>
      <c r="E27" s="70">
        <v>29398201</v>
      </c>
      <c r="F27" s="7">
        <v>47484005</v>
      </c>
      <c r="G27" s="71">
        <v>47484005</v>
      </c>
      <c r="H27" s="72">
        <v>20162658</v>
      </c>
      <c r="I27" s="70">
        <v>25611500</v>
      </c>
      <c r="J27" s="7">
        <v>20493550</v>
      </c>
      <c r="K27" s="71">
        <v>18147150</v>
      </c>
    </row>
    <row r="28" spans="1:11" ht="13.5">
      <c r="A28" s="73" t="s">
        <v>34</v>
      </c>
      <c r="B28" s="6">
        <v>15772373</v>
      </c>
      <c r="C28" s="6">
        <v>443728</v>
      </c>
      <c r="D28" s="23">
        <v>14617330</v>
      </c>
      <c r="E28" s="24">
        <v>27496201</v>
      </c>
      <c r="F28" s="6">
        <v>45382005</v>
      </c>
      <c r="G28" s="25">
        <v>45382005</v>
      </c>
      <c r="H28" s="26">
        <v>0</v>
      </c>
      <c r="I28" s="24">
        <v>22724500</v>
      </c>
      <c r="J28" s="6">
        <v>20493550</v>
      </c>
      <c r="K28" s="25">
        <v>18147150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18588</v>
      </c>
      <c r="C31" s="6">
        <v>0</v>
      </c>
      <c r="D31" s="23">
        <v>-2452030</v>
      </c>
      <c r="E31" s="24">
        <v>1902000</v>
      </c>
      <c r="F31" s="6">
        <v>2102000</v>
      </c>
      <c r="G31" s="25">
        <v>2102000</v>
      </c>
      <c r="H31" s="26">
        <v>0</v>
      </c>
      <c r="I31" s="24">
        <v>2887000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15790961</v>
      </c>
      <c r="C32" s="7">
        <f aca="true" t="shared" si="5" ref="C32:K32">SUM(C28:C31)</f>
        <v>443728</v>
      </c>
      <c r="D32" s="69">
        <f t="shared" si="5"/>
        <v>12165300</v>
      </c>
      <c r="E32" s="70">
        <f t="shared" si="5"/>
        <v>29398201</v>
      </c>
      <c r="F32" s="7">
        <f t="shared" si="5"/>
        <v>47484005</v>
      </c>
      <c r="G32" s="71">
        <f t="shared" si="5"/>
        <v>47484005</v>
      </c>
      <c r="H32" s="72">
        <f t="shared" si="5"/>
        <v>0</v>
      </c>
      <c r="I32" s="70">
        <f t="shared" si="5"/>
        <v>25611500</v>
      </c>
      <c r="J32" s="7">
        <f t="shared" si="5"/>
        <v>20493550</v>
      </c>
      <c r="K32" s="71">
        <f t="shared" si="5"/>
        <v>18147150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35573880</v>
      </c>
      <c r="C35" s="6">
        <v>-15799665</v>
      </c>
      <c r="D35" s="23">
        <v>69969989</v>
      </c>
      <c r="E35" s="24">
        <v>64350269</v>
      </c>
      <c r="F35" s="6">
        <v>85816087</v>
      </c>
      <c r="G35" s="25">
        <v>85816087</v>
      </c>
      <c r="H35" s="26">
        <v>35726582</v>
      </c>
      <c r="I35" s="24">
        <v>63846018</v>
      </c>
      <c r="J35" s="6">
        <v>64677103</v>
      </c>
      <c r="K35" s="25">
        <v>68977717</v>
      </c>
    </row>
    <row r="36" spans="1:11" ht="13.5">
      <c r="A36" s="22" t="s">
        <v>40</v>
      </c>
      <c r="B36" s="6">
        <v>335627862</v>
      </c>
      <c r="C36" s="6">
        <v>18712808</v>
      </c>
      <c r="D36" s="23">
        <v>334362714</v>
      </c>
      <c r="E36" s="24">
        <v>394584103</v>
      </c>
      <c r="F36" s="6">
        <v>339144578</v>
      </c>
      <c r="G36" s="25">
        <v>339144578</v>
      </c>
      <c r="H36" s="26">
        <v>3055613</v>
      </c>
      <c r="I36" s="24">
        <v>342673743</v>
      </c>
      <c r="J36" s="6">
        <v>340066344</v>
      </c>
      <c r="K36" s="25">
        <v>333726489</v>
      </c>
    </row>
    <row r="37" spans="1:11" ht="13.5">
      <c r="A37" s="22" t="s">
        <v>41</v>
      </c>
      <c r="B37" s="6">
        <v>40522581</v>
      </c>
      <c r="C37" s="6">
        <v>-8149601</v>
      </c>
      <c r="D37" s="23">
        <v>45561951</v>
      </c>
      <c r="E37" s="24">
        <v>26929966</v>
      </c>
      <c r="F37" s="6">
        <v>26929966</v>
      </c>
      <c r="G37" s="25">
        <v>26929966</v>
      </c>
      <c r="H37" s="26">
        <v>-16890042</v>
      </c>
      <c r="I37" s="24">
        <v>26929966</v>
      </c>
      <c r="J37" s="6">
        <v>26929966</v>
      </c>
      <c r="K37" s="25">
        <v>26929966</v>
      </c>
    </row>
    <row r="38" spans="1:11" ht="13.5">
      <c r="A38" s="22" t="s">
        <v>42</v>
      </c>
      <c r="B38" s="6">
        <v>4937639</v>
      </c>
      <c r="C38" s="6">
        <v>1448130</v>
      </c>
      <c r="D38" s="23">
        <v>11053871</v>
      </c>
      <c r="E38" s="24">
        <v>5101485</v>
      </c>
      <c r="F38" s="6">
        <v>5101485</v>
      </c>
      <c r="G38" s="25">
        <v>5101485</v>
      </c>
      <c r="H38" s="26">
        <v>-23221</v>
      </c>
      <c r="I38" s="24">
        <v>5101485</v>
      </c>
      <c r="J38" s="6">
        <v>5101485</v>
      </c>
      <c r="K38" s="25">
        <v>5101485</v>
      </c>
    </row>
    <row r="39" spans="1:11" ht="13.5">
      <c r="A39" s="22" t="s">
        <v>43</v>
      </c>
      <c r="B39" s="6">
        <v>325741522</v>
      </c>
      <c r="C39" s="6">
        <v>22178057</v>
      </c>
      <c r="D39" s="23">
        <v>343793720</v>
      </c>
      <c r="E39" s="24">
        <v>426903222</v>
      </c>
      <c r="F39" s="6">
        <v>392929513</v>
      </c>
      <c r="G39" s="25">
        <v>392929513</v>
      </c>
      <c r="H39" s="26">
        <v>-19277</v>
      </c>
      <c r="I39" s="24">
        <v>374488403</v>
      </c>
      <c r="J39" s="6">
        <v>372711996</v>
      </c>
      <c r="K39" s="25">
        <v>370672755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14681466</v>
      </c>
      <c r="C42" s="6">
        <v>0</v>
      </c>
      <c r="D42" s="23">
        <v>3805574</v>
      </c>
      <c r="E42" s="24">
        <v>135405937</v>
      </c>
      <c r="F42" s="6">
        <v>46145427</v>
      </c>
      <c r="G42" s="25">
        <v>46145427</v>
      </c>
      <c r="H42" s="26">
        <v>81564354</v>
      </c>
      <c r="I42" s="24">
        <v>21949419</v>
      </c>
      <c r="J42" s="6">
        <v>24581335</v>
      </c>
      <c r="K42" s="25">
        <v>23022171</v>
      </c>
    </row>
    <row r="43" spans="1:11" ht="13.5">
      <c r="A43" s="22" t="s">
        <v>46</v>
      </c>
      <c r="B43" s="6">
        <v>-15804995</v>
      </c>
      <c r="C43" s="6">
        <v>0</v>
      </c>
      <c r="D43" s="23">
        <v>0</v>
      </c>
      <c r="E43" s="24">
        <v>-29468201</v>
      </c>
      <c r="F43" s="6">
        <v>-46956284</v>
      </c>
      <c r="G43" s="25">
        <v>-46956284</v>
      </c>
      <c r="H43" s="26">
        <v>0</v>
      </c>
      <c r="I43" s="24">
        <v>-25611500</v>
      </c>
      <c r="J43" s="6">
        <v>-20493550</v>
      </c>
      <c r="K43" s="25">
        <v>-18147150</v>
      </c>
    </row>
    <row r="44" spans="1:11" ht="13.5">
      <c r="A44" s="22" t="s">
        <v>47</v>
      </c>
      <c r="B44" s="6">
        <v>835502</v>
      </c>
      <c r="C44" s="6">
        <v>-18072</v>
      </c>
      <c r="D44" s="23">
        <v>122661</v>
      </c>
      <c r="E44" s="24">
        <v>411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713695</v>
      </c>
      <c r="C45" s="7">
        <v>-18072</v>
      </c>
      <c r="D45" s="69">
        <v>-41056241</v>
      </c>
      <c r="E45" s="70">
        <v>105938147</v>
      </c>
      <c r="F45" s="7">
        <v>21126766</v>
      </c>
      <c r="G45" s="71">
        <v>21126766</v>
      </c>
      <c r="H45" s="72">
        <v>6939783</v>
      </c>
      <c r="I45" s="70">
        <v>43205</v>
      </c>
      <c r="J45" s="7">
        <v>4130989</v>
      </c>
      <c r="K45" s="71">
        <v>9006008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713695</v>
      </c>
      <c r="C48" s="6">
        <v>0</v>
      </c>
      <c r="D48" s="23">
        <v>21938043</v>
      </c>
      <c r="E48" s="24">
        <v>2160948</v>
      </c>
      <c r="F48" s="6">
        <v>21126766</v>
      </c>
      <c r="G48" s="25">
        <v>21126766</v>
      </c>
      <c r="H48" s="26">
        <v>-9699131</v>
      </c>
      <c r="I48" s="24">
        <v>43111</v>
      </c>
      <c r="J48" s="6">
        <v>4130987</v>
      </c>
      <c r="K48" s="25">
        <v>9006005</v>
      </c>
    </row>
    <row r="49" spans="1:11" ht="13.5">
      <c r="A49" s="22" t="s">
        <v>51</v>
      </c>
      <c r="B49" s="6">
        <f>+B75</f>
        <v>21401346.718592968</v>
      </c>
      <c r="C49" s="6">
        <f aca="true" t="shared" si="6" ref="C49:K49">+C75</f>
        <v>-8313303</v>
      </c>
      <c r="D49" s="23">
        <f t="shared" si="6"/>
        <v>37964750.821635135</v>
      </c>
      <c r="E49" s="24">
        <f t="shared" si="6"/>
        <v>-16496606.915217228</v>
      </c>
      <c r="F49" s="6">
        <f t="shared" si="6"/>
        <v>-15897480.230398163</v>
      </c>
      <c r="G49" s="25">
        <f t="shared" si="6"/>
        <v>-15897480.230398163</v>
      </c>
      <c r="H49" s="26">
        <f t="shared" si="6"/>
        <v>-27269404.010998745</v>
      </c>
      <c r="I49" s="24">
        <f t="shared" si="6"/>
        <v>-8074159.914770488</v>
      </c>
      <c r="J49" s="6">
        <f t="shared" si="6"/>
        <v>-12223975.610356793</v>
      </c>
      <c r="K49" s="25">
        <f t="shared" si="6"/>
        <v>-12392780.5576725</v>
      </c>
    </row>
    <row r="50" spans="1:11" ht="13.5">
      <c r="A50" s="33" t="s">
        <v>52</v>
      </c>
      <c r="B50" s="7">
        <f>+B48-B49</f>
        <v>-20687651.718592968</v>
      </c>
      <c r="C50" s="7">
        <f aca="true" t="shared" si="7" ref="C50:K50">+C48-C49</f>
        <v>8313303</v>
      </c>
      <c r="D50" s="69">
        <f t="shared" si="7"/>
        <v>-16026707.821635135</v>
      </c>
      <c r="E50" s="70">
        <f t="shared" si="7"/>
        <v>18657554.91521723</v>
      </c>
      <c r="F50" s="7">
        <f t="shared" si="7"/>
        <v>37024246.23039816</v>
      </c>
      <c r="G50" s="71">
        <f t="shared" si="7"/>
        <v>37024246.23039816</v>
      </c>
      <c r="H50" s="72">
        <f t="shared" si="7"/>
        <v>17570273.010998745</v>
      </c>
      <c r="I50" s="70">
        <f t="shared" si="7"/>
        <v>8117270.914770488</v>
      </c>
      <c r="J50" s="7">
        <f t="shared" si="7"/>
        <v>16354962.610356793</v>
      </c>
      <c r="K50" s="71">
        <f t="shared" si="7"/>
        <v>21398785.5576725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335627684</v>
      </c>
      <c r="C53" s="6">
        <v>18712808</v>
      </c>
      <c r="D53" s="23">
        <v>334362714</v>
      </c>
      <c r="E53" s="24">
        <v>394584103</v>
      </c>
      <c r="F53" s="6">
        <v>339144578</v>
      </c>
      <c r="G53" s="25">
        <v>339144578</v>
      </c>
      <c r="H53" s="26">
        <v>3055613</v>
      </c>
      <c r="I53" s="24">
        <v>342673743</v>
      </c>
      <c r="J53" s="6">
        <v>340066344</v>
      </c>
      <c r="K53" s="25">
        <v>333726489</v>
      </c>
    </row>
    <row r="54" spans="1:11" ht="13.5">
      <c r="A54" s="22" t="s">
        <v>55</v>
      </c>
      <c r="B54" s="6">
        <v>17493137</v>
      </c>
      <c r="C54" s="6">
        <v>0</v>
      </c>
      <c r="D54" s="23">
        <v>20143162</v>
      </c>
      <c r="E54" s="24">
        <v>27457523</v>
      </c>
      <c r="F54" s="6">
        <v>27457565</v>
      </c>
      <c r="G54" s="25">
        <v>27457565</v>
      </c>
      <c r="H54" s="26">
        <v>20256503</v>
      </c>
      <c r="I54" s="24">
        <v>21818511</v>
      </c>
      <c r="J54" s="6">
        <v>23101019</v>
      </c>
      <c r="K54" s="25">
        <v>24487118</v>
      </c>
    </row>
    <row r="55" spans="1:11" ht="13.5">
      <c r="A55" s="22" t="s">
        <v>56</v>
      </c>
      <c r="B55" s="6">
        <v>0</v>
      </c>
      <c r="C55" s="6">
        <v>443728</v>
      </c>
      <c r="D55" s="23">
        <v>25611257</v>
      </c>
      <c r="E55" s="24">
        <v>15227778</v>
      </c>
      <c r="F55" s="6">
        <v>29729946</v>
      </c>
      <c r="G55" s="25">
        <v>29729946</v>
      </c>
      <c r="H55" s="26">
        <v>13609322</v>
      </c>
      <c r="I55" s="24">
        <v>17697500</v>
      </c>
      <c r="J55" s="6">
        <v>15474550</v>
      </c>
      <c r="K55" s="25">
        <v>16147150</v>
      </c>
    </row>
    <row r="56" spans="1:11" ht="13.5">
      <c r="A56" s="22" t="s">
        <v>57</v>
      </c>
      <c r="B56" s="6">
        <v>1026206</v>
      </c>
      <c r="C56" s="6">
        <v>275627</v>
      </c>
      <c r="D56" s="23">
        <v>4584343</v>
      </c>
      <c r="E56" s="24">
        <v>6670415</v>
      </c>
      <c r="F56" s="6">
        <v>5208424</v>
      </c>
      <c r="G56" s="25">
        <v>5208424</v>
      </c>
      <c r="H56" s="26">
        <v>2163255</v>
      </c>
      <c r="I56" s="24">
        <v>5846578</v>
      </c>
      <c r="J56" s="6">
        <v>6144254</v>
      </c>
      <c r="K56" s="25">
        <v>6512799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14313086</v>
      </c>
      <c r="F59" s="6">
        <v>13806739</v>
      </c>
      <c r="G59" s="25">
        <v>13806739</v>
      </c>
      <c r="H59" s="26">
        <v>13806739</v>
      </c>
      <c r="I59" s="24">
        <v>14502201</v>
      </c>
      <c r="J59" s="6">
        <v>15372333</v>
      </c>
      <c r="K59" s="25">
        <v>16294673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3912003</v>
      </c>
      <c r="F60" s="6">
        <v>4769028</v>
      </c>
      <c r="G60" s="25">
        <v>4769028</v>
      </c>
      <c r="H60" s="26">
        <v>4769028</v>
      </c>
      <c r="I60" s="24">
        <v>3280184</v>
      </c>
      <c r="J60" s="6">
        <v>3476996</v>
      </c>
      <c r="K60" s="25">
        <v>3685617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0.4634224988062552</v>
      </c>
      <c r="C70" s="5">
        <f aca="true" t="shared" si="8" ref="C70:K70">IF(ISERROR(C71/C72),0,(C71/C72))</f>
        <v>0</v>
      </c>
      <c r="D70" s="5">
        <f t="shared" si="8"/>
        <v>0.04699156491913458</v>
      </c>
      <c r="E70" s="5">
        <f t="shared" si="8"/>
        <v>0.6331163063977501</v>
      </c>
      <c r="F70" s="5">
        <f t="shared" si="8"/>
        <v>0.5991311659920132</v>
      </c>
      <c r="G70" s="5">
        <f t="shared" si="8"/>
        <v>0.5991311659920132</v>
      </c>
      <c r="H70" s="5">
        <f t="shared" si="8"/>
        <v>0.23201385988148926</v>
      </c>
      <c r="I70" s="5">
        <f t="shared" si="8"/>
        <v>0.48395841350994223</v>
      </c>
      <c r="J70" s="5">
        <f t="shared" si="8"/>
        <v>0.5792976119817318</v>
      </c>
      <c r="K70" s="5">
        <f t="shared" si="8"/>
        <v>0.587729318928086</v>
      </c>
    </row>
    <row r="71" spans="1:11" ht="12.75" hidden="1">
      <c r="A71" s="2" t="s">
        <v>120</v>
      </c>
      <c r="B71" s="2">
        <f>+B83</f>
        <v>26738866</v>
      </c>
      <c r="C71" s="2">
        <f aca="true" t="shared" si="9" ref="C71:K71">+C83</f>
        <v>0</v>
      </c>
      <c r="D71" s="2">
        <f t="shared" si="9"/>
        <v>2897310</v>
      </c>
      <c r="E71" s="2">
        <f t="shared" si="9"/>
        <v>49200937</v>
      </c>
      <c r="F71" s="2">
        <f t="shared" si="9"/>
        <v>47560519</v>
      </c>
      <c r="G71" s="2">
        <f t="shared" si="9"/>
        <v>47560519</v>
      </c>
      <c r="H71" s="2">
        <f t="shared" si="9"/>
        <v>12496447</v>
      </c>
      <c r="I71" s="2">
        <f t="shared" si="9"/>
        <v>41187953</v>
      </c>
      <c r="J71" s="2">
        <f t="shared" si="9"/>
        <v>44511088</v>
      </c>
      <c r="K71" s="2">
        <f t="shared" si="9"/>
        <v>49297206</v>
      </c>
    </row>
    <row r="72" spans="1:11" ht="12.75" hidden="1">
      <c r="A72" s="2" t="s">
        <v>121</v>
      </c>
      <c r="B72" s="2">
        <f>+B77</f>
        <v>57698679</v>
      </c>
      <c r="C72" s="2">
        <f aca="true" t="shared" si="10" ref="C72:K72">+C77</f>
        <v>9210390</v>
      </c>
      <c r="D72" s="2">
        <f t="shared" si="10"/>
        <v>61655959</v>
      </c>
      <c r="E72" s="2">
        <f t="shared" si="10"/>
        <v>77712320</v>
      </c>
      <c r="F72" s="2">
        <f t="shared" si="10"/>
        <v>79382482</v>
      </c>
      <c r="G72" s="2">
        <f t="shared" si="10"/>
        <v>79382482</v>
      </c>
      <c r="H72" s="2">
        <f t="shared" si="10"/>
        <v>53860778</v>
      </c>
      <c r="I72" s="2">
        <f t="shared" si="10"/>
        <v>85106389</v>
      </c>
      <c r="J72" s="2">
        <f t="shared" si="10"/>
        <v>76836305</v>
      </c>
      <c r="K72" s="2">
        <f t="shared" si="10"/>
        <v>83877398</v>
      </c>
    </row>
    <row r="73" spans="1:11" ht="12.75" hidden="1">
      <c r="A73" s="2" t="s">
        <v>122</v>
      </c>
      <c r="B73" s="2">
        <f>+B74</f>
        <v>-23368839.666666657</v>
      </c>
      <c r="C73" s="2">
        <f aca="true" t="shared" si="11" ref="C73:K73">+(C78+C80+C81+C82)-(B78+B80+B81+B82)</f>
        <v>-50676897</v>
      </c>
      <c r="D73" s="2">
        <f t="shared" si="11"/>
        <v>63658455</v>
      </c>
      <c r="E73" s="2">
        <f t="shared" si="11"/>
        <v>14145463</v>
      </c>
      <c r="F73" s="2">
        <f>+(F78+F80+F81+F82)-(D78+D80+D81+D82)</f>
        <v>16645463</v>
      </c>
      <c r="G73" s="2">
        <f>+(G78+G80+G81+G82)-(D78+D80+D81+D82)</f>
        <v>16645463</v>
      </c>
      <c r="H73" s="2">
        <f>+(H78+H80+H81+H82)-(D78+D80+D81+D82)</f>
        <v>-2291466</v>
      </c>
      <c r="I73" s="2">
        <f>+(I78+I80+I81+I82)-(E78+E80+E81+E82)</f>
        <v>1613586</v>
      </c>
      <c r="J73" s="2">
        <f t="shared" si="11"/>
        <v>-3256791</v>
      </c>
      <c r="K73" s="2">
        <f t="shared" si="11"/>
        <v>-574404</v>
      </c>
    </row>
    <row r="74" spans="1:11" ht="12.75" hidden="1">
      <c r="A74" s="2" t="s">
        <v>123</v>
      </c>
      <c r="B74" s="2">
        <f>+TREND(C74:E74)</f>
        <v>-23368839.666666657</v>
      </c>
      <c r="C74" s="2">
        <f>+C73</f>
        <v>-50676897</v>
      </c>
      <c r="D74" s="2">
        <f aca="true" t="shared" si="12" ref="D74:K74">+D73</f>
        <v>63658455</v>
      </c>
      <c r="E74" s="2">
        <f t="shared" si="12"/>
        <v>14145463</v>
      </c>
      <c r="F74" s="2">
        <f t="shared" si="12"/>
        <v>16645463</v>
      </c>
      <c r="G74" s="2">
        <f t="shared" si="12"/>
        <v>16645463</v>
      </c>
      <c r="H74" s="2">
        <f t="shared" si="12"/>
        <v>-2291466</v>
      </c>
      <c r="I74" s="2">
        <f t="shared" si="12"/>
        <v>1613586</v>
      </c>
      <c r="J74" s="2">
        <f t="shared" si="12"/>
        <v>-3256791</v>
      </c>
      <c r="K74" s="2">
        <f t="shared" si="12"/>
        <v>-574404</v>
      </c>
    </row>
    <row r="75" spans="1:11" ht="12.75" hidden="1">
      <c r="A75" s="2" t="s">
        <v>124</v>
      </c>
      <c r="B75" s="2">
        <f>+B84-(((B80+B81+B78)*B70)-B79)</f>
        <v>21401346.718592968</v>
      </c>
      <c r="C75" s="2">
        <f aca="true" t="shared" si="13" ref="C75:K75">+C84-(((C80+C81+C78)*C70)-C79)</f>
        <v>-8313303</v>
      </c>
      <c r="D75" s="2">
        <f t="shared" si="13"/>
        <v>37964750.821635135</v>
      </c>
      <c r="E75" s="2">
        <f t="shared" si="13"/>
        <v>-16496606.915217228</v>
      </c>
      <c r="F75" s="2">
        <f t="shared" si="13"/>
        <v>-15897480.230398163</v>
      </c>
      <c r="G75" s="2">
        <f t="shared" si="13"/>
        <v>-15897480.230398163</v>
      </c>
      <c r="H75" s="2">
        <f t="shared" si="13"/>
        <v>-27269404.010998745</v>
      </c>
      <c r="I75" s="2">
        <f t="shared" si="13"/>
        <v>-8074159.914770488</v>
      </c>
      <c r="J75" s="2">
        <f t="shared" si="13"/>
        <v>-12223975.610356793</v>
      </c>
      <c r="K75" s="2">
        <f t="shared" si="13"/>
        <v>-12392780.5576725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57698679</v>
      </c>
      <c r="C77" s="3">
        <v>9210390</v>
      </c>
      <c r="D77" s="3">
        <v>61655959</v>
      </c>
      <c r="E77" s="3">
        <v>77712320</v>
      </c>
      <c r="F77" s="3">
        <v>79382482</v>
      </c>
      <c r="G77" s="3">
        <v>79382482</v>
      </c>
      <c r="H77" s="3">
        <v>53860778</v>
      </c>
      <c r="I77" s="3">
        <v>85106389</v>
      </c>
      <c r="J77" s="3">
        <v>76836305</v>
      </c>
      <c r="K77" s="3">
        <v>83877398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37498615</v>
      </c>
      <c r="C79" s="3">
        <v>-8313303</v>
      </c>
      <c r="D79" s="3">
        <v>40204718</v>
      </c>
      <c r="E79" s="3">
        <v>22568000</v>
      </c>
      <c r="F79" s="3">
        <v>22568000</v>
      </c>
      <c r="G79" s="3">
        <v>22568000</v>
      </c>
      <c r="H79" s="3">
        <v>-16730009</v>
      </c>
      <c r="I79" s="3">
        <v>22568000</v>
      </c>
      <c r="J79" s="3">
        <v>22568000</v>
      </c>
      <c r="K79" s="3">
        <v>22568000</v>
      </c>
    </row>
    <row r="80" spans="1:11" ht="12.75" hidden="1">
      <c r="A80" s="1" t="s">
        <v>69</v>
      </c>
      <c r="B80" s="3">
        <v>10802836</v>
      </c>
      <c r="C80" s="3">
        <v>-21652188</v>
      </c>
      <c r="D80" s="3">
        <v>30896957</v>
      </c>
      <c r="E80" s="3">
        <v>31687065</v>
      </c>
      <c r="F80" s="3">
        <v>31686457</v>
      </c>
      <c r="G80" s="3">
        <v>31686457</v>
      </c>
      <c r="H80" s="3">
        <v>28409843</v>
      </c>
      <c r="I80" s="3">
        <v>30800043</v>
      </c>
      <c r="J80" s="3">
        <v>27543252</v>
      </c>
      <c r="K80" s="3">
        <v>26968848</v>
      </c>
    </row>
    <row r="81" spans="1:11" ht="12.75" hidden="1">
      <c r="A81" s="1" t="s">
        <v>70</v>
      </c>
      <c r="B81" s="3">
        <v>23932785</v>
      </c>
      <c r="C81" s="3">
        <v>5714194</v>
      </c>
      <c r="D81" s="3">
        <v>16770474</v>
      </c>
      <c r="E81" s="3">
        <v>30015037</v>
      </c>
      <c r="F81" s="3">
        <v>32515645</v>
      </c>
      <c r="G81" s="3">
        <v>32515645</v>
      </c>
      <c r="H81" s="3">
        <v>17015870</v>
      </c>
      <c r="I81" s="3">
        <v>32515645</v>
      </c>
      <c r="J81" s="3">
        <v>32515645</v>
      </c>
      <c r="K81" s="3">
        <v>32515645</v>
      </c>
    </row>
    <row r="82" spans="1:11" ht="12.75" hidden="1">
      <c r="A82" s="1" t="s">
        <v>71</v>
      </c>
      <c r="B82" s="3">
        <v>0</v>
      </c>
      <c r="C82" s="3">
        <v>-3282</v>
      </c>
      <c r="D82" s="3">
        <v>49748</v>
      </c>
      <c r="E82" s="3">
        <v>160540</v>
      </c>
      <c r="F82" s="3">
        <v>160540</v>
      </c>
      <c r="G82" s="3">
        <v>160540</v>
      </c>
      <c r="H82" s="3">
        <v>0</v>
      </c>
      <c r="I82" s="3">
        <v>160540</v>
      </c>
      <c r="J82" s="3">
        <v>160540</v>
      </c>
      <c r="K82" s="3">
        <v>160540</v>
      </c>
    </row>
    <row r="83" spans="1:11" ht="12.75" hidden="1">
      <c r="A83" s="1" t="s">
        <v>72</v>
      </c>
      <c r="B83" s="3">
        <v>26738866</v>
      </c>
      <c r="C83" s="3">
        <v>0</v>
      </c>
      <c r="D83" s="3">
        <v>2897310</v>
      </c>
      <c r="E83" s="3">
        <v>49200937</v>
      </c>
      <c r="F83" s="3">
        <v>47560519</v>
      </c>
      <c r="G83" s="3">
        <v>47560519</v>
      </c>
      <c r="H83" s="3">
        <v>12496447</v>
      </c>
      <c r="I83" s="3">
        <v>41187953</v>
      </c>
      <c r="J83" s="3">
        <v>44511088</v>
      </c>
      <c r="K83" s="3">
        <v>49297206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18866203</v>
      </c>
      <c r="C7" s="6">
        <v>16299007</v>
      </c>
      <c r="D7" s="23">
        <v>16850983</v>
      </c>
      <c r="E7" s="24">
        <v>15000000</v>
      </c>
      <c r="F7" s="6">
        <v>15000000</v>
      </c>
      <c r="G7" s="25">
        <v>15000000</v>
      </c>
      <c r="H7" s="26">
        <v>13994168</v>
      </c>
      <c r="I7" s="24">
        <v>10000000</v>
      </c>
      <c r="J7" s="6">
        <v>11000000</v>
      </c>
      <c r="K7" s="25">
        <v>12000000</v>
      </c>
    </row>
    <row r="8" spans="1:11" ht="13.5">
      <c r="A8" s="22" t="s">
        <v>21</v>
      </c>
      <c r="B8" s="6">
        <v>87632080</v>
      </c>
      <c r="C8" s="6">
        <v>89310000</v>
      </c>
      <c r="D8" s="23">
        <v>92582000</v>
      </c>
      <c r="E8" s="24">
        <v>96837000</v>
      </c>
      <c r="F8" s="6">
        <v>97433000</v>
      </c>
      <c r="G8" s="25">
        <v>97433000</v>
      </c>
      <c r="H8" s="26">
        <v>94940435</v>
      </c>
      <c r="I8" s="24">
        <v>101433000</v>
      </c>
      <c r="J8" s="6">
        <v>100496000</v>
      </c>
      <c r="K8" s="25">
        <v>104590000</v>
      </c>
    </row>
    <row r="9" spans="1:11" ht="13.5">
      <c r="A9" s="22" t="s">
        <v>22</v>
      </c>
      <c r="B9" s="6">
        <v>8877651</v>
      </c>
      <c r="C9" s="6">
        <v>5406441</v>
      </c>
      <c r="D9" s="23">
        <v>2885129</v>
      </c>
      <c r="E9" s="24">
        <v>37138000</v>
      </c>
      <c r="F9" s="6">
        <v>50894793</v>
      </c>
      <c r="G9" s="25">
        <v>50894793</v>
      </c>
      <c r="H9" s="26">
        <v>1043274</v>
      </c>
      <c r="I9" s="24">
        <v>52779281</v>
      </c>
      <c r="J9" s="6">
        <v>42269021</v>
      </c>
      <c r="K9" s="25">
        <v>44322462</v>
      </c>
    </row>
    <row r="10" spans="1:11" ht="25.5">
      <c r="A10" s="27" t="s">
        <v>114</v>
      </c>
      <c r="B10" s="28">
        <f>SUM(B5:B9)</f>
        <v>115375934</v>
      </c>
      <c r="C10" s="29">
        <f aca="true" t="shared" si="0" ref="C10:K10">SUM(C5:C9)</f>
        <v>111015448</v>
      </c>
      <c r="D10" s="30">
        <f t="shared" si="0"/>
        <v>112318112</v>
      </c>
      <c r="E10" s="28">
        <f t="shared" si="0"/>
        <v>148975000</v>
      </c>
      <c r="F10" s="29">
        <f t="shared" si="0"/>
        <v>163327793</v>
      </c>
      <c r="G10" s="31">
        <f t="shared" si="0"/>
        <v>163327793</v>
      </c>
      <c r="H10" s="32">
        <f t="shared" si="0"/>
        <v>109977877</v>
      </c>
      <c r="I10" s="28">
        <f t="shared" si="0"/>
        <v>164212281</v>
      </c>
      <c r="J10" s="29">
        <f t="shared" si="0"/>
        <v>153765021</v>
      </c>
      <c r="K10" s="31">
        <f t="shared" si="0"/>
        <v>160912462</v>
      </c>
    </row>
    <row r="11" spans="1:11" ht="13.5">
      <c r="A11" s="22" t="s">
        <v>23</v>
      </c>
      <c r="B11" s="6">
        <v>37668127</v>
      </c>
      <c r="C11" s="6">
        <v>36036193</v>
      </c>
      <c r="D11" s="23">
        <v>38478470</v>
      </c>
      <c r="E11" s="24">
        <v>45932714</v>
      </c>
      <c r="F11" s="6">
        <v>46272714</v>
      </c>
      <c r="G11" s="25">
        <v>46272714</v>
      </c>
      <c r="H11" s="26">
        <v>37946006</v>
      </c>
      <c r="I11" s="24">
        <v>49092126</v>
      </c>
      <c r="J11" s="6">
        <v>52525707</v>
      </c>
      <c r="K11" s="25">
        <v>56202518</v>
      </c>
    </row>
    <row r="12" spans="1:11" ht="13.5">
      <c r="A12" s="22" t="s">
        <v>24</v>
      </c>
      <c r="B12" s="6">
        <v>6652469</v>
      </c>
      <c r="C12" s="6">
        <v>7288209</v>
      </c>
      <c r="D12" s="23">
        <v>7397600</v>
      </c>
      <c r="E12" s="24">
        <v>8195925</v>
      </c>
      <c r="F12" s="6">
        <v>8195925</v>
      </c>
      <c r="G12" s="25">
        <v>8195925</v>
      </c>
      <c r="H12" s="26">
        <v>4800960</v>
      </c>
      <c r="I12" s="24">
        <v>8330950</v>
      </c>
      <c r="J12" s="6">
        <v>8914118</v>
      </c>
      <c r="K12" s="25">
        <v>9538108</v>
      </c>
    </row>
    <row r="13" spans="1:11" ht="13.5">
      <c r="A13" s="22" t="s">
        <v>115</v>
      </c>
      <c r="B13" s="6">
        <v>1581260</v>
      </c>
      <c r="C13" s="6">
        <v>1543822</v>
      </c>
      <c r="D13" s="23">
        <v>1586731</v>
      </c>
      <c r="E13" s="24">
        <v>1800000</v>
      </c>
      <c r="F13" s="6">
        <v>1800000</v>
      </c>
      <c r="G13" s="25">
        <v>1800000</v>
      </c>
      <c r="H13" s="26">
        <v>0</v>
      </c>
      <c r="I13" s="24">
        <v>2300000</v>
      </c>
      <c r="J13" s="6">
        <v>2410000</v>
      </c>
      <c r="K13" s="25">
        <v>2530000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871824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20093149</v>
      </c>
      <c r="C16" s="6">
        <v>16041346</v>
      </c>
      <c r="D16" s="23">
        <v>18975767</v>
      </c>
      <c r="E16" s="24">
        <v>31503000</v>
      </c>
      <c r="F16" s="6">
        <v>32111000</v>
      </c>
      <c r="G16" s="25">
        <v>32111000</v>
      </c>
      <c r="H16" s="26">
        <v>21641245</v>
      </c>
      <c r="I16" s="24">
        <v>35349000</v>
      </c>
      <c r="J16" s="6">
        <v>30000068</v>
      </c>
      <c r="K16" s="25">
        <v>31495152</v>
      </c>
    </row>
    <row r="17" spans="1:11" ht="13.5">
      <c r="A17" s="22" t="s">
        <v>27</v>
      </c>
      <c r="B17" s="6">
        <v>62465086</v>
      </c>
      <c r="C17" s="6">
        <v>43308386</v>
      </c>
      <c r="D17" s="23">
        <v>46950424</v>
      </c>
      <c r="E17" s="24">
        <v>61543154</v>
      </c>
      <c r="F17" s="6">
        <v>74948154</v>
      </c>
      <c r="G17" s="25">
        <v>74948154</v>
      </c>
      <c r="H17" s="26">
        <v>29860314</v>
      </c>
      <c r="I17" s="24">
        <v>69140200</v>
      </c>
      <c r="J17" s="6">
        <v>59915128</v>
      </c>
      <c r="K17" s="25">
        <v>61146685</v>
      </c>
    </row>
    <row r="18" spans="1:11" ht="13.5">
      <c r="A18" s="33" t="s">
        <v>28</v>
      </c>
      <c r="B18" s="34">
        <f>SUM(B11:B17)</f>
        <v>128460091</v>
      </c>
      <c r="C18" s="35">
        <f aca="true" t="shared" si="1" ref="C18:K18">SUM(C11:C17)</f>
        <v>104217956</v>
      </c>
      <c r="D18" s="36">
        <f t="shared" si="1"/>
        <v>113388992</v>
      </c>
      <c r="E18" s="34">
        <f t="shared" si="1"/>
        <v>148974793</v>
      </c>
      <c r="F18" s="35">
        <f t="shared" si="1"/>
        <v>163327793</v>
      </c>
      <c r="G18" s="37">
        <f t="shared" si="1"/>
        <v>163327793</v>
      </c>
      <c r="H18" s="38">
        <f t="shared" si="1"/>
        <v>95120349</v>
      </c>
      <c r="I18" s="34">
        <f t="shared" si="1"/>
        <v>164212276</v>
      </c>
      <c r="J18" s="35">
        <f t="shared" si="1"/>
        <v>153765021</v>
      </c>
      <c r="K18" s="37">
        <f t="shared" si="1"/>
        <v>160912463</v>
      </c>
    </row>
    <row r="19" spans="1:11" ht="13.5">
      <c r="A19" s="33" t="s">
        <v>29</v>
      </c>
      <c r="B19" s="39">
        <f>+B10-B18</f>
        <v>-13084157</v>
      </c>
      <c r="C19" s="40">
        <f aca="true" t="shared" si="2" ref="C19:K19">+C10-C18</f>
        <v>6797492</v>
      </c>
      <c r="D19" s="41">
        <f t="shared" si="2"/>
        <v>-1070880</v>
      </c>
      <c r="E19" s="39">
        <f t="shared" si="2"/>
        <v>207</v>
      </c>
      <c r="F19" s="40">
        <f t="shared" si="2"/>
        <v>0</v>
      </c>
      <c r="G19" s="42">
        <f t="shared" si="2"/>
        <v>0</v>
      </c>
      <c r="H19" s="43">
        <f t="shared" si="2"/>
        <v>14857528</v>
      </c>
      <c r="I19" s="39">
        <f t="shared" si="2"/>
        <v>5</v>
      </c>
      <c r="J19" s="40">
        <f t="shared" si="2"/>
        <v>0</v>
      </c>
      <c r="K19" s="42">
        <f t="shared" si="2"/>
        <v>-1</v>
      </c>
    </row>
    <row r="20" spans="1:11" ht="25.5">
      <c r="A20" s="44" t="s">
        <v>30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-13084157</v>
      </c>
      <c r="C22" s="58">
        <f aca="true" t="shared" si="3" ref="C22:K22">SUM(C19:C21)</f>
        <v>6797492</v>
      </c>
      <c r="D22" s="59">
        <f t="shared" si="3"/>
        <v>-1070880</v>
      </c>
      <c r="E22" s="57">
        <f t="shared" si="3"/>
        <v>207</v>
      </c>
      <c r="F22" s="58">
        <f t="shared" si="3"/>
        <v>0</v>
      </c>
      <c r="G22" s="60">
        <f t="shared" si="3"/>
        <v>0</v>
      </c>
      <c r="H22" s="61">
        <f t="shared" si="3"/>
        <v>14857528</v>
      </c>
      <c r="I22" s="57">
        <f t="shared" si="3"/>
        <v>5</v>
      </c>
      <c r="J22" s="58">
        <f t="shared" si="3"/>
        <v>0</v>
      </c>
      <c r="K22" s="60">
        <f t="shared" si="3"/>
        <v>-1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-13084157</v>
      </c>
      <c r="C24" s="40">
        <f aca="true" t="shared" si="4" ref="C24:K24">SUM(C22:C23)</f>
        <v>6797492</v>
      </c>
      <c r="D24" s="41">
        <f t="shared" si="4"/>
        <v>-1070880</v>
      </c>
      <c r="E24" s="39">
        <f t="shared" si="4"/>
        <v>207</v>
      </c>
      <c r="F24" s="40">
        <f t="shared" si="4"/>
        <v>0</v>
      </c>
      <c r="G24" s="42">
        <f t="shared" si="4"/>
        <v>0</v>
      </c>
      <c r="H24" s="43">
        <f t="shared" si="4"/>
        <v>14857528</v>
      </c>
      <c r="I24" s="39">
        <f t="shared" si="4"/>
        <v>5</v>
      </c>
      <c r="J24" s="40">
        <f t="shared" si="4"/>
        <v>0</v>
      </c>
      <c r="K24" s="42">
        <f t="shared" si="4"/>
        <v>-1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6122147</v>
      </c>
      <c r="C27" s="7">
        <v>2064797</v>
      </c>
      <c r="D27" s="69">
        <v>3865997</v>
      </c>
      <c r="E27" s="70">
        <v>1418000</v>
      </c>
      <c r="F27" s="7">
        <v>7240000</v>
      </c>
      <c r="G27" s="71">
        <v>7240000</v>
      </c>
      <c r="H27" s="72">
        <v>3430668</v>
      </c>
      <c r="I27" s="70">
        <v>5093700</v>
      </c>
      <c r="J27" s="7">
        <v>900000</v>
      </c>
      <c r="K27" s="71">
        <v>600000</v>
      </c>
    </row>
    <row r="28" spans="1:11" ht="13.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6122147</v>
      </c>
      <c r="C31" s="6">
        <v>2064797</v>
      </c>
      <c r="D31" s="23">
        <v>3865997</v>
      </c>
      <c r="E31" s="24">
        <v>1418000</v>
      </c>
      <c r="F31" s="6">
        <v>7240000</v>
      </c>
      <c r="G31" s="25">
        <v>7240000</v>
      </c>
      <c r="H31" s="26">
        <v>0</v>
      </c>
      <c r="I31" s="24">
        <v>5093700</v>
      </c>
      <c r="J31" s="6">
        <v>900000</v>
      </c>
      <c r="K31" s="25">
        <v>600000</v>
      </c>
    </row>
    <row r="32" spans="1:11" ht="13.5">
      <c r="A32" s="33" t="s">
        <v>37</v>
      </c>
      <c r="B32" s="7">
        <f>SUM(B28:B31)</f>
        <v>6122147</v>
      </c>
      <c r="C32" s="7">
        <f aca="true" t="shared" si="5" ref="C32:K32">SUM(C28:C31)</f>
        <v>2064797</v>
      </c>
      <c r="D32" s="69">
        <f t="shared" si="5"/>
        <v>3865997</v>
      </c>
      <c r="E32" s="70">
        <f t="shared" si="5"/>
        <v>1418000</v>
      </c>
      <c r="F32" s="7">
        <f t="shared" si="5"/>
        <v>7240000</v>
      </c>
      <c r="G32" s="71">
        <f t="shared" si="5"/>
        <v>7240000</v>
      </c>
      <c r="H32" s="72">
        <f t="shared" si="5"/>
        <v>0</v>
      </c>
      <c r="I32" s="70">
        <f t="shared" si="5"/>
        <v>5093700</v>
      </c>
      <c r="J32" s="7">
        <f t="shared" si="5"/>
        <v>900000</v>
      </c>
      <c r="K32" s="71">
        <f t="shared" si="5"/>
        <v>600000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236748013</v>
      </c>
      <c r="C35" s="6">
        <v>218665671</v>
      </c>
      <c r="D35" s="23">
        <v>229550476</v>
      </c>
      <c r="E35" s="24">
        <v>88584235</v>
      </c>
      <c r="F35" s="6">
        <v>82762235</v>
      </c>
      <c r="G35" s="25">
        <v>82762235</v>
      </c>
      <c r="H35" s="26">
        <v>5755027</v>
      </c>
      <c r="I35" s="24">
        <v>249639803</v>
      </c>
      <c r="J35" s="6">
        <v>208534538</v>
      </c>
      <c r="K35" s="25">
        <v>383279242</v>
      </c>
    </row>
    <row r="36" spans="1:11" ht="13.5">
      <c r="A36" s="22" t="s">
        <v>40</v>
      </c>
      <c r="B36" s="6">
        <v>48563168</v>
      </c>
      <c r="C36" s="6">
        <v>48874509</v>
      </c>
      <c r="D36" s="23">
        <v>49973557</v>
      </c>
      <c r="E36" s="24">
        <v>56436511</v>
      </c>
      <c r="F36" s="6">
        <v>62258511</v>
      </c>
      <c r="G36" s="25">
        <v>62258511</v>
      </c>
      <c r="H36" s="26">
        <v>3430668</v>
      </c>
      <c r="I36" s="24">
        <v>62120211</v>
      </c>
      <c r="J36" s="6">
        <v>54426777</v>
      </c>
      <c r="K36" s="25">
        <v>54126777</v>
      </c>
    </row>
    <row r="37" spans="1:11" ht="13.5">
      <c r="A37" s="22" t="s">
        <v>41</v>
      </c>
      <c r="B37" s="6">
        <v>41212007</v>
      </c>
      <c r="C37" s="6">
        <v>17696038</v>
      </c>
      <c r="D37" s="23">
        <v>30414175</v>
      </c>
      <c r="E37" s="24">
        <v>20508601</v>
      </c>
      <c r="F37" s="6">
        <v>20508601</v>
      </c>
      <c r="G37" s="25">
        <v>20508601</v>
      </c>
      <c r="H37" s="26">
        <v>-5671870</v>
      </c>
      <c r="I37" s="24">
        <v>20508823</v>
      </c>
      <c r="J37" s="6">
        <v>19376000</v>
      </c>
      <c r="K37" s="25">
        <v>19376000</v>
      </c>
    </row>
    <row r="38" spans="1:11" ht="13.5">
      <c r="A38" s="22" t="s">
        <v>42</v>
      </c>
      <c r="B38" s="6">
        <v>56814344</v>
      </c>
      <c r="C38" s="6">
        <v>54148000</v>
      </c>
      <c r="D38" s="23">
        <v>55555644</v>
      </c>
      <c r="E38" s="24">
        <v>65000000</v>
      </c>
      <c r="F38" s="6">
        <v>65000000</v>
      </c>
      <c r="G38" s="25">
        <v>65000000</v>
      </c>
      <c r="H38" s="26">
        <v>0</v>
      </c>
      <c r="I38" s="24">
        <v>65000000</v>
      </c>
      <c r="J38" s="6">
        <v>0</v>
      </c>
      <c r="K38" s="25">
        <v>0</v>
      </c>
    </row>
    <row r="39" spans="1:11" ht="13.5">
      <c r="A39" s="22" t="s">
        <v>43</v>
      </c>
      <c r="B39" s="6">
        <v>187284830</v>
      </c>
      <c r="C39" s="6">
        <v>195696000</v>
      </c>
      <c r="D39" s="23">
        <v>194625094</v>
      </c>
      <c r="E39" s="24">
        <v>59511787</v>
      </c>
      <c r="F39" s="6">
        <v>59511787</v>
      </c>
      <c r="G39" s="25">
        <v>59511787</v>
      </c>
      <c r="H39" s="26">
        <v>0</v>
      </c>
      <c r="I39" s="24">
        <v>142958777</v>
      </c>
      <c r="J39" s="6">
        <v>88805678</v>
      </c>
      <c r="K39" s="25">
        <v>40000000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-2748451</v>
      </c>
      <c r="C42" s="6">
        <v>0</v>
      </c>
      <c r="D42" s="23">
        <v>0</v>
      </c>
      <c r="E42" s="24">
        <v>133995000</v>
      </c>
      <c r="F42" s="6">
        <v>128173000</v>
      </c>
      <c r="G42" s="25">
        <v>128173000</v>
      </c>
      <c r="H42" s="26">
        <v>0</v>
      </c>
      <c r="I42" s="24">
        <v>147995000</v>
      </c>
      <c r="J42" s="6">
        <v>155602000</v>
      </c>
      <c r="K42" s="25">
        <v>155562000</v>
      </c>
    </row>
    <row r="43" spans="1:11" ht="13.5">
      <c r="A43" s="22" t="s">
        <v>46</v>
      </c>
      <c r="B43" s="6">
        <v>-5173960</v>
      </c>
      <c r="C43" s="6">
        <v>-228367</v>
      </c>
      <c r="D43" s="23">
        <v>66171</v>
      </c>
      <c r="E43" s="24">
        <v>-1484171</v>
      </c>
      <c r="F43" s="6">
        <v>-1418000</v>
      </c>
      <c r="G43" s="25">
        <v>-1418000</v>
      </c>
      <c r="H43" s="26">
        <v>0</v>
      </c>
      <c r="I43" s="24">
        <v>-5093700</v>
      </c>
      <c r="J43" s="6">
        <v>-900000</v>
      </c>
      <c r="K43" s="25">
        <v>-600000</v>
      </c>
    </row>
    <row r="44" spans="1:11" ht="13.5">
      <c r="A44" s="22" t="s">
        <v>47</v>
      </c>
      <c r="B44" s="6">
        <v>13927810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109841428</v>
      </c>
      <c r="C45" s="7">
        <v>3709386</v>
      </c>
      <c r="D45" s="69">
        <v>197066171</v>
      </c>
      <c r="E45" s="70">
        <v>196170178</v>
      </c>
      <c r="F45" s="7">
        <v>190414349</v>
      </c>
      <c r="G45" s="71">
        <v>190414349</v>
      </c>
      <c r="H45" s="72">
        <v>0</v>
      </c>
      <c r="I45" s="70">
        <v>182990300</v>
      </c>
      <c r="J45" s="7">
        <v>238742000</v>
      </c>
      <c r="K45" s="71">
        <v>228042000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226839054</v>
      </c>
      <c r="C48" s="6">
        <v>213659547</v>
      </c>
      <c r="D48" s="23">
        <v>225329664</v>
      </c>
      <c r="E48" s="24">
        <v>82846993</v>
      </c>
      <c r="F48" s="6">
        <v>77024993</v>
      </c>
      <c r="G48" s="25">
        <v>77024993</v>
      </c>
      <c r="H48" s="26">
        <v>2547825</v>
      </c>
      <c r="I48" s="24">
        <v>243902561</v>
      </c>
      <c r="J48" s="6">
        <v>203297296</v>
      </c>
      <c r="K48" s="25">
        <v>378042000</v>
      </c>
    </row>
    <row r="49" spans="1:11" ht="13.5">
      <c r="A49" s="22" t="s">
        <v>51</v>
      </c>
      <c r="B49" s="6">
        <f>+B75</f>
        <v>32904881.32652624</v>
      </c>
      <c r="C49" s="6">
        <f aca="true" t="shared" si="6" ref="C49:K49">+C75</f>
        <v>12538701</v>
      </c>
      <c r="D49" s="23">
        <f t="shared" si="6"/>
        <v>24916945</v>
      </c>
      <c r="E49" s="24">
        <f t="shared" si="6"/>
        <v>9034391</v>
      </c>
      <c r="F49" s="6">
        <f t="shared" si="6"/>
        <v>11329309.926773844</v>
      </c>
      <c r="G49" s="25">
        <f t="shared" si="6"/>
        <v>11329309.926773844</v>
      </c>
      <c r="H49" s="26">
        <f t="shared" si="6"/>
        <v>-5671870</v>
      </c>
      <c r="I49" s="24">
        <f t="shared" si="6"/>
        <v>10802315.172842162</v>
      </c>
      <c r="J49" s="6">
        <f t="shared" si="6"/>
        <v>10225401.309270918</v>
      </c>
      <c r="K49" s="25">
        <f t="shared" si="6"/>
        <v>10446606.455999669</v>
      </c>
    </row>
    <row r="50" spans="1:11" ht="13.5">
      <c r="A50" s="33" t="s">
        <v>52</v>
      </c>
      <c r="B50" s="7">
        <f>+B48-B49</f>
        <v>193934172.67347378</v>
      </c>
      <c r="C50" s="7">
        <f aca="true" t="shared" si="7" ref="C50:K50">+C48-C49</f>
        <v>201120846</v>
      </c>
      <c r="D50" s="69">
        <f t="shared" si="7"/>
        <v>200412719</v>
      </c>
      <c r="E50" s="70">
        <f t="shared" si="7"/>
        <v>73812602</v>
      </c>
      <c r="F50" s="7">
        <f t="shared" si="7"/>
        <v>65695683.073226154</v>
      </c>
      <c r="G50" s="71">
        <f t="shared" si="7"/>
        <v>65695683.073226154</v>
      </c>
      <c r="H50" s="72">
        <f t="shared" si="7"/>
        <v>8219695</v>
      </c>
      <c r="I50" s="70">
        <f t="shared" si="7"/>
        <v>233100245.82715783</v>
      </c>
      <c r="J50" s="7">
        <f t="shared" si="7"/>
        <v>193071894.69072908</v>
      </c>
      <c r="K50" s="71">
        <f t="shared" si="7"/>
        <v>367595393.5440003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54447373</v>
      </c>
      <c r="C53" s="6">
        <v>48646142</v>
      </c>
      <c r="D53" s="23">
        <v>49811361</v>
      </c>
      <c r="E53" s="24">
        <v>56208144</v>
      </c>
      <c r="F53" s="6">
        <v>62030144</v>
      </c>
      <c r="G53" s="25">
        <v>62030144</v>
      </c>
      <c r="H53" s="26">
        <v>3430668</v>
      </c>
      <c r="I53" s="24">
        <v>61891844</v>
      </c>
      <c r="J53" s="6">
        <v>54198410</v>
      </c>
      <c r="K53" s="25">
        <v>53898410</v>
      </c>
    </row>
    <row r="54" spans="1:11" ht="13.5">
      <c r="A54" s="22" t="s">
        <v>55</v>
      </c>
      <c r="B54" s="6">
        <v>1581260</v>
      </c>
      <c r="C54" s="6">
        <v>0</v>
      </c>
      <c r="D54" s="23">
        <v>1586731</v>
      </c>
      <c r="E54" s="24">
        <v>1800000</v>
      </c>
      <c r="F54" s="6">
        <v>1800000</v>
      </c>
      <c r="G54" s="25">
        <v>1800000</v>
      </c>
      <c r="H54" s="26">
        <v>0</v>
      </c>
      <c r="I54" s="24">
        <v>2300000</v>
      </c>
      <c r="J54" s="6">
        <v>2410000</v>
      </c>
      <c r="K54" s="25">
        <v>2530000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909996</v>
      </c>
      <c r="D56" s="23">
        <v>776085</v>
      </c>
      <c r="E56" s="24">
        <v>500000</v>
      </c>
      <c r="F56" s="6">
        <v>1200000</v>
      </c>
      <c r="G56" s="25">
        <v>1200000</v>
      </c>
      <c r="H56" s="26">
        <v>0</v>
      </c>
      <c r="I56" s="24">
        <v>500000</v>
      </c>
      <c r="J56" s="6">
        <v>500000</v>
      </c>
      <c r="K56" s="25">
        <v>500000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0.28633689249554867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0.615308524783665</v>
      </c>
      <c r="G70" s="5">
        <f t="shared" si="8"/>
        <v>0.615308524783665</v>
      </c>
      <c r="H70" s="5">
        <f t="shared" si="8"/>
        <v>0</v>
      </c>
      <c r="I70" s="5">
        <f t="shared" si="8"/>
        <v>0.703647327063815</v>
      </c>
      <c r="J70" s="5">
        <f t="shared" si="8"/>
        <v>0.873571214246954</v>
      </c>
      <c r="K70" s="5">
        <f t="shared" si="8"/>
        <v>0.8330990277570772</v>
      </c>
    </row>
    <row r="71" spans="1:11" ht="12.75" hidden="1">
      <c r="A71" s="2" t="s">
        <v>120</v>
      </c>
      <c r="B71" s="2">
        <f>+B83</f>
        <v>2541999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37138000</v>
      </c>
      <c r="F71" s="2">
        <f t="shared" si="9"/>
        <v>31316000</v>
      </c>
      <c r="G71" s="2">
        <f t="shared" si="9"/>
        <v>31316000</v>
      </c>
      <c r="H71" s="2">
        <f t="shared" si="9"/>
        <v>0</v>
      </c>
      <c r="I71" s="2">
        <f t="shared" si="9"/>
        <v>37138000</v>
      </c>
      <c r="J71" s="2">
        <f t="shared" si="9"/>
        <v>36925000</v>
      </c>
      <c r="K71" s="2">
        <f t="shared" si="9"/>
        <v>36925000</v>
      </c>
    </row>
    <row r="72" spans="1:11" ht="12.75" hidden="1">
      <c r="A72" s="2" t="s">
        <v>121</v>
      </c>
      <c r="B72" s="2">
        <f>+B77</f>
        <v>8877651</v>
      </c>
      <c r="C72" s="2">
        <f aca="true" t="shared" si="10" ref="C72:K72">+C77</f>
        <v>5406441</v>
      </c>
      <c r="D72" s="2">
        <f t="shared" si="10"/>
        <v>2671659</v>
      </c>
      <c r="E72" s="2">
        <f t="shared" si="10"/>
        <v>37138000</v>
      </c>
      <c r="F72" s="2">
        <f t="shared" si="10"/>
        <v>50894793</v>
      </c>
      <c r="G72" s="2">
        <f t="shared" si="10"/>
        <v>50894793</v>
      </c>
      <c r="H72" s="2">
        <f t="shared" si="10"/>
        <v>1043274</v>
      </c>
      <c r="I72" s="2">
        <f t="shared" si="10"/>
        <v>52779281</v>
      </c>
      <c r="J72" s="2">
        <f t="shared" si="10"/>
        <v>42269021</v>
      </c>
      <c r="K72" s="2">
        <f t="shared" si="10"/>
        <v>44322462</v>
      </c>
    </row>
    <row r="73" spans="1:11" ht="12.75" hidden="1">
      <c r="A73" s="2" t="s">
        <v>122</v>
      </c>
      <c r="B73" s="2">
        <f>+B74</f>
        <v>-4641271.166666668</v>
      </c>
      <c r="C73" s="2">
        <f aca="true" t="shared" si="11" ref="C73:K73">+(C78+C80+C81+C82)-(B78+B80+B81+B82)</f>
        <v>-4912412</v>
      </c>
      <c r="D73" s="2">
        <f t="shared" si="11"/>
        <v>-851483</v>
      </c>
      <c r="E73" s="2">
        <f t="shared" si="11"/>
        <v>1582601</v>
      </c>
      <c r="F73" s="2">
        <f>+(F78+F80+F81+F82)-(D78+D80+D81+D82)</f>
        <v>1582601</v>
      </c>
      <c r="G73" s="2">
        <f>+(G78+G80+G81+G82)-(D78+D80+D81+D82)</f>
        <v>1582601</v>
      </c>
      <c r="H73" s="2">
        <f>+(H78+H80+H81+H82)-(D78+D80+D81+D82)</f>
        <v>-1175806</v>
      </c>
      <c r="I73" s="2">
        <f>+(I78+I80+I81+I82)-(E78+E80+E81+E82)</f>
        <v>0</v>
      </c>
      <c r="J73" s="2">
        <f t="shared" si="11"/>
        <v>-500000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-4641271.166666668</v>
      </c>
      <c r="C74" s="2">
        <f>+C73</f>
        <v>-4912412</v>
      </c>
      <c r="D74" s="2">
        <f aca="true" t="shared" si="12" ref="D74:K74">+D73</f>
        <v>-851483</v>
      </c>
      <c r="E74" s="2">
        <f t="shared" si="12"/>
        <v>1582601</v>
      </c>
      <c r="F74" s="2">
        <f t="shared" si="12"/>
        <v>1582601</v>
      </c>
      <c r="G74" s="2">
        <f t="shared" si="12"/>
        <v>1582601</v>
      </c>
      <c r="H74" s="2">
        <f t="shared" si="12"/>
        <v>-1175806</v>
      </c>
      <c r="I74" s="2">
        <f t="shared" si="12"/>
        <v>0</v>
      </c>
      <c r="J74" s="2">
        <f t="shared" si="12"/>
        <v>-500000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32904881.32652624</v>
      </c>
      <c r="C75" s="2">
        <f aca="true" t="shared" si="13" ref="C75:K75">+C84-(((C80+C81+C78)*C70)-C79)</f>
        <v>12538701</v>
      </c>
      <c r="D75" s="2">
        <f t="shared" si="13"/>
        <v>24916945</v>
      </c>
      <c r="E75" s="2">
        <f t="shared" si="13"/>
        <v>9034391</v>
      </c>
      <c r="F75" s="2">
        <f t="shared" si="13"/>
        <v>11329309.926773844</v>
      </c>
      <c r="G75" s="2">
        <f t="shared" si="13"/>
        <v>11329309.926773844</v>
      </c>
      <c r="H75" s="2">
        <f t="shared" si="13"/>
        <v>-5671870</v>
      </c>
      <c r="I75" s="2">
        <f t="shared" si="13"/>
        <v>10802315.172842162</v>
      </c>
      <c r="J75" s="2">
        <f t="shared" si="13"/>
        <v>10225401.309270918</v>
      </c>
      <c r="K75" s="2">
        <f t="shared" si="13"/>
        <v>10446606.455999669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8877651</v>
      </c>
      <c r="C77" s="3">
        <v>5406441</v>
      </c>
      <c r="D77" s="3">
        <v>2671659</v>
      </c>
      <c r="E77" s="3">
        <v>37138000</v>
      </c>
      <c r="F77" s="3">
        <v>50894793</v>
      </c>
      <c r="G77" s="3">
        <v>50894793</v>
      </c>
      <c r="H77" s="3">
        <v>1043274</v>
      </c>
      <c r="I77" s="3">
        <v>52779281</v>
      </c>
      <c r="J77" s="3">
        <v>42269021</v>
      </c>
      <c r="K77" s="3">
        <v>44322462</v>
      </c>
    </row>
    <row r="78" spans="1:11" ht="12.75" hidden="1">
      <c r="A78" s="1" t="s">
        <v>67</v>
      </c>
      <c r="B78" s="3">
        <v>237944</v>
      </c>
      <c r="C78" s="3">
        <v>228367</v>
      </c>
      <c r="D78" s="3">
        <v>162196</v>
      </c>
      <c r="E78" s="3">
        <v>228367</v>
      </c>
      <c r="F78" s="3">
        <v>228367</v>
      </c>
      <c r="G78" s="3">
        <v>228367</v>
      </c>
      <c r="H78" s="3">
        <v>0</v>
      </c>
      <c r="I78" s="3">
        <v>228367</v>
      </c>
      <c r="J78" s="3">
        <v>228367</v>
      </c>
      <c r="K78" s="3">
        <v>228367</v>
      </c>
    </row>
    <row r="79" spans="1:11" ht="12.75" hidden="1">
      <c r="A79" s="1" t="s">
        <v>68</v>
      </c>
      <c r="B79" s="3">
        <v>35810314</v>
      </c>
      <c r="C79" s="3">
        <v>12538701</v>
      </c>
      <c r="D79" s="3">
        <v>24916945</v>
      </c>
      <c r="E79" s="3">
        <v>15000000</v>
      </c>
      <c r="F79" s="3">
        <v>15000000</v>
      </c>
      <c r="G79" s="3">
        <v>15000000</v>
      </c>
      <c r="H79" s="3">
        <v>-5671870</v>
      </c>
      <c r="I79" s="3">
        <v>15000000</v>
      </c>
      <c r="J79" s="3">
        <v>15000000</v>
      </c>
      <c r="K79" s="3">
        <v>15000000</v>
      </c>
    </row>
    <row r="80" spans="1:11" ht="12.75" hidden="1">
      <c r="A80" s="1" t="s">
        <v>69</v>
      </c>
      <c r="B80" s="3">
        <v>2014280</v>
      </c>
      <c r="C80" s="3">
        <v>1764442</v>
      </c>
      <c r="D80" s="3">
        <v>1449050</v>
      </c>
      <c r="E80" s="3">
        <v>3237242</v>
      </c>
      <c r="F80" s="3">
        <v>3237242</v>
      </c>
      <c r="G80" s="3">
        <v>3237242</v>
      </c>
      <c r="H80" s="3">
        <v>42551</v>
      </c>
      <c r="I80" s="3">
        <v>3237242</v>
      </c>
      <c r="J80" s="3">
        <v>3237242</v>
      </c>
      <c r="K80" s="3">
        <v>3237242</v>
      </c>
    </row>
    <row r="81" spans="1:11" ht="12.75" hidden="1">
      <c r="A81" s="1" t="s">
        <v>70</v>
      </c>
      <c r="B81" s="3">
        <v>7894679</v>
      </c>
      <c r="C81" s="3">
        <v>3241682</v>
      </c>
      <c r="D81" s="3">
        <v>2771762</v>
      </c>
      <c r="E81" s="3">
        <v>2500000</v>
      </c>
      <c r="F81" s="3">
        <v>2500000</v>
      </c>
      <c r="G81" s="3">
        <v>2500000</v>
      </c>
      <c r="H81" s="3">
        <v>3161172</v>
      </c>
      <c r="I81" s="3">
        <v>2500000</v>
      </c>
      <c r="J81" s="3">
        <v>2000000</v>
      </c>
      <c r="K81" s="3">
        <v>2000000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3479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2541999</v>
      </c>
      <c r="C83" s="3">
        <v>0</v>
      </c>
      <c r="D83" s="3">
        <v>0</v>
      </c>
      <c r="E83" s="3">
        <v>37138000</v>
      </c>
      <c r="F83" s="3">
        <v>31316000</v>
      </c>
      <c r="G83" s="3">
        <v>31316000</v>
      </c>
      <c r="H83" s="3">
        <v>0</v>
      </c>
      <c r="I83" s="3">
        <v>37138000</v>
      </c>
      <c r="J83" s="3">
        <v>36925000</v>
      </c>
      <c r="K83" s="3">
        <v>36925000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4032478</v>
      </c>
      <c r="C5" s="6">
        <v>860090</v>
      </c>
      <c r="D5" s="23">
        <v>11086798</v>
      </c>
      <c r="E5" s="24">
        <v>8000000</v>
      </c>
      <c r="F5" s="6">
        <v>8000000</v>
      </c>
      <c r="G5" s="25">
        <v>8000000</v>
      </c>
      <c r="H5" s="26">
        <v>26538310</v>
      </c>
      <c r="I5" s="24">
        <v>9500000</v>
      </c>
      <c r="J5" s="6">
        <v>9975000</v>
      </c>
      <c r="K5" s="25">
        <v>10473750</v>
      </c>
    </row>
    <row r="6" spans="1:11" ht="13.5">
      <c r="A6" s="22" t="s">
        <v>19</v>
      </c>
      <c r="B6" s="6">
        <v>474527</v>
      </c>
      <c r="C6" s="6">
        <v>61567</v>
      </c>
      <c r="D6" s="23">
        <v>706315</v>
      </c>
      <c r="E6" s="24">
        <v>1000000</v>
      </c>
      <c r="F6" s="6">
        <v>1000000</v>
      </c>
      <c r="G6" s="25">
        <v>1000000</v>
      </c>
      <c r="H6" s="26">
        <v>854031</v>
      </c>
      <c r="I6" s="24">
        <v>500000</v>
      </c>
      <c r="J6" s="6">
        <v>525000</v>
      </c>
      <c r="K6" s="25">
        <v>551250</v>
      </c>
    </row>
    <row r="7" spans="1:11" ht="13.5">
      <c r="A7" s="22" t="s">
        <v>20</v>
      </c>
      <c r="B7" s="6">
        <v>5111777</v>
      </c>
      <c r="C7" s="6">
        <v>-1511319</v>
      </c>
      <c r="D7" s="23">
        <v>2853942</v>
      </c>
      <c r="E7" s="24">
        <v>3500000</v>
      </c>
      <c r="F7" s="6">
        <v>3500000</v>
      </c>
      <c r="G7" s="25">
        <v>3500000</v>
      </c>
      <c r="H7" s="26">
        <v>8145560</v>
      </c>
      <c r="I7" s="24">
        <v>3500000</v>
      </c>
      <c r="J7" s="6">
        <v>3858750</v>
      </c>
      <c r="K7" s="25">
        <v>3858750</v>
      </c>
    </row>
    <row r="8" spans="1:11" ht="13.5">
      <c r="A8" s="22" t="s">
        <v>21</v>
      </c>
      <c r="B8" s="6">
        <v>214240860</v>
      </c>
      <c r="C8" s="6">
        <v>537316</v>
      </c>
      <c r="D8" s="23">
        <v>232277452</v>
      </c>
      <c r="E8" s="24">
        <v>281729162</v>
      </c>
      <c r="F8" s="6">
        <v>281729162</v>
      </c>
      <c r="G8" s="25">
        <v>281729162</v>
      </c>
      <c r="H8" s="26">
        <v>712916342</v>
      </c>
      <c r="I8" s="24">
        <v>282087000</v>
      </c>
      <c r="J8" s="6">
        <v>296444000</v>
      </c>
      <c r="K8" s="25">
        <v>313708000</v>
      </c>
    </row>
    <row r="9" spans="1:11" ht="13.5">
      <c r="A9" s="22" t="s">
        <v>22</v>
      </c>
      <c r="B9" s="6">
        <v>79208442</v>
      </c>
      <c r="C9" s="6">
        <v>-1919417</v>
      </c>
      <c r="D9" s="23">
        <v>19524187</v>
      </c>
      <c r="E9" s="24">
        <v>19120000</v>
      </c>
      <c r="F9" s="6">
        <v>19140000</v>
      </c>
      <c r="G9" s="25">
        <v>19140000</v>
      </c>
      <c r="H9" s="26">
        <v>35255219</v>
      </c>
      <c r="I9" s="24">
        <v>16770000</v>
      </c>
      <c r="J9" s="6">
        <v>17608250</v>
      </c>
      <c r="K9" s="25">
        <v>18488925</v>
      </c>
    </row>
    <row r="10" spans="1:11" ht="25.5">
      <c r="A10" s="27" t="s">
        <v>114</v>
      </c>
      <c r="B10" s="28">
        <f>SUM(B5:B9)</f>
        <v>303068084</v>
      </c>
      <c r="C10" s="29">
        <f aca="true" t="shared" si="0" ref="C10:K10">SUM(C5:C9)</f>
        <v>-1971763</v>
      </c>
      <c r="D10" s="30">
        <f t="shared" si="0"/>
        <v>266448694</v>
      </c>
      <c r="E10" s="28">
        <f t="shared" si="0"/>
        <v>313349162</v>
      </c>
      <c r="F10" s="29">
        <f t="shared" si="0"/>
        <v>313369162</v>
      </c>
      <c r="G10" s="31">
        <f t="shared" si="0"/>
        <v>313369162</v>
      </c>
      <c r="H10" s="32">
        <f t="shared" si="0"/>
        <v>783709462</v>
      </c>
      <c r="I10" s="28">
        <f t="shared" si="0"/>
        <v>312357000</v>
      </c>
      <c r="J10" s="29">
        <f t="shared" si="0"/>
        <v>328411000</v>
      </c>
      <c r="K10" s="31">
        <f t="shared" si="0"/>
        <v>347080675</v>
      </c>
    </row>
    <row r="11" spans="1:11" ht="13.5">
      <c r="A11" s="22" t="s">
        <v>23</v>
      </c>
      <c r="B11" s="6">
        <v>120917690</v>
      </c>
      <c r="C11" s="6">
        <v>3723192</v>
      </c>
      <c r="D11" s="23">
        <v>132963025</v>
      </c>
      <c r="E11" s="24">
        <v>128507344</v>
      </c>
      <c r="F11" s="6">
        <v>128526439</v>
      </c>
      <c r="G11" s="25">
        <v>128526439</v>
      </c>
      <c r="H11" s="26">
        <v>284771561</v>
      </c>
      <c r="I11" s="24">
        <v>129281840</v>
      </c>
      <c r="J11" s="6">
        <v>130789793</v>
      </c>
      <c r="K11" s="25">
        <v>138362686</v>
      </c>
    </row>
    <row r="12" spans="1:11" ht="13.5">
      <c r="A12" s="22" t="s">
        <v>24</v>
      </c>
      <c r="B12" s="6">
        <v>23319930</v>
      </c>
      <c r="C12" s="6">
        <v>495146</v>
      </c>
      <c r="D12" s="23">
        <v>0</v>
      </c>
      <c r="E12" s="24">
        <v>26822881</v>
      </c>
      <c r="F12" s="6">
        <v>26822881</v>
      </c>
      <c r="G12" s="25">
        <v>26822881</v>
      </c>
      <c r="H12" s="26">
        <v>0</v>
      </c>
      <c r="I12" s="24">
        <v>26983502</v>
      </c>
      <c r="J12" s="6">
        <v>28332677</v>
      </c>
      <c r="K12" s="25">
        <v>29749310</v>
      </c>
    </row>
    <row r="13" spans="1:11" ht="13.5">
      <c r="A13" s="22" t="s">
        <v>115</v>
      </c>
      <c r="B13" s="6">
        <v>68997678</v>
      </c>
      <c r="C13" s="6">
        <v>57738883</v>
      </c>
      <c r="D13" s="23">
        <v>36357799</v>
      </c>
      <c r="E13" s="24">
        <v>55000000</v>
      </c>
      <c r="F13" s="6">
        <v>55000000</v>
      </c>
      <c r="G13" s="25">
        <v>55000000</v>
      </c>
      <c r="H13" s="26">
        <v>5794561</v>
      </c>
      <c r="I13" s="24">
        <v>55000000</v>
      </c>
      <c r="J13" s="6">
        <v>57750000</v>
      </c>
      <c r="K13" s="25">
        <v>60637500</v>
      </c>
    </row>
    <row r="14" spans="1:11" ht="13.5">
      <c r="A14" s="22" t="s">
        <v>25</v>
      </c>
      <c r="B14" s="6">
        <v>9121966</v>
      </c>
      <c r="C14" s="6">
        <v>1412742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40463</v>
      </c>
      <c r="D15" s="23">
        <v>105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174560812</v>
      </c>
      <c r="C17" s="6">
        <v>9772756</v>
      </c>
      <c r="D17" s="23">
        <v>109356953</v>
      </c>
      <c r="E17" s="24">
        <v>135910273</v>
      </c>
      <c r="F17" s="6">
        <v>136210851</v>
      </c>
      <c r="G17" s="25">
        <v>136210851</v>
      </c>
      <c r="H17" s="26">
        <v>188004259</v>
      </c>
      <c r="I17" s="24">
        <v>140735969</v>
      </c>
      <c r="J17" s="6">
        <v>144260374</v>
      </c>
      <c r="K17" s="25">
        <v>148381925</v>
      </c>
    </row>
    <row r="18" spans="1:11" ht="13.5">
      <c r="A18" s="33" t="s">
        <v>28</v>
      </c>
      <c r="B18" s="34">
        <f>SUM(B11:B17)</f>
        <v>396918076</v>
      </c>
      <c r="C18" s="35">
        <f aca="true" t="shared" si="1" ref="C18:K18">SUM(C11:C17)</f>
        <v>73183182</v>
      </c>
      <c r="D18" s="36">
        <f t="shared" si="1"/>
        <v>278677882</v>
      </c>
      <c r="E18" s="34">
        <f t="shared" si="1"/>
        <v>346240498</v>
      </c>
      <c r="F18" s="35">
        <f t="shared" si="1"/>
        <v>346560171</v>
      </c>
      <c r="G18" s="37">
        <f t="shared" si="1"/>
        <v>346560171</v>
      </c>
      <c r="H18" s="38">
        <f t="shared" si="1"/>
        <v>478570381</v>
      </c>
      <c r="I18" s="34">
        <f t="shared" si="1"/>
        <v>352001311</v>
      </c>
      <c r="J18" s="35">
        <f t="shared" si="1"/>
        <v>361132844</v>
      </c>
      <c r="K18" s="37">
        <f t="shared" si="1"/>
        <v>377131421</v>
      </c>
    </row>
    <row r="19" spans="1:11" ht="13.5">
      <c r="A19" s="33" t="s">
        <v>29</v>
      </c>
      <c r="B19" s="39">
        <f>+B10-B18</f>
        <v>-93849992</v>
      </c>
      <c r="C19" s="40">
        <f aca="true" t="shared" si="2" ref="C19:K19">+C10-C18</f>
        <v>-75154945</v>
      </c>
      <c r="D19" s="41">
        <f t="shared" si="2"/>
        <v>-12229188</v>
      </c>
      <c r="E19" s="39">
        <f t="shared" si="2"/>
        <v>-32891336</v>
      </c>
      <c r="F19" s="40">
        <f t="shared" si="2"/>
        <v>-33191009</v>
      </c>
      <c r="G19" s="42">
        <f t="shared" si="2"/>
        <v>-33191009</v>
      </c>
      <c r="H19" s="43">
        <f t="shared" si="2"/>
        <v>305139081</v>
      </c>
      <c r="I19" s="39">
        <f t="shared" si="2"/>
        <v>-39644311</v>
      </c>
      <c r="J19" s="40">
        <f t="shared" si="2"/>
        <v>-32721844</v>
      </c>
      <c r="K19" s="42">
        <f t="shared" si="2"/>
        <v>-30050746</v>
      </c>
    </row>
    <row r="20" spans="1:11" ht="25.5">
      <c r="A20" s="44" t="s">
        <v>30</v>
      </c>
      <c r="B20" s="45">
        <v>82745000</v>
      </c>
      <c r="C20" s="46">
        <v>76285865</v>
      </c>
      <c r="D20" s="47">
        <v>79138000</v>
      </c>
      <c r="E20" s="45">
        <v>59992000</v>
      </c>
      <c r="F20" s="46">
        <v>59992000</v>
      </c>
      <c r="G20" s="48">
        <v>59992000</v>
      </c>
      <c r="H20" s="49">
        <v>141539110</v>
      </c>
      <c r="I20" s="45">
        <v>59595000</v>
      </c>
      <c r="J20" s="46">
        <v>64713000</v>
      </c>
      <c r="K20" s="48">
        <v>68457000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-11104992</v>
      </c>
      <c r="C22" s="58">
        <f aca="true" t="shared" si="3" ref="C22:K22">SUM(C19:C21)</f>
        <v>1130920</v>
      </c>
      <c r="D22" s="59">
        <f t="shared" si="3"/>
        <v>66908812</v>
      </c>
      <c r="E22" s="57">
        <f t="shared" si="3"/>
        <v>27100664</v>
      </c>
      <c r="F22" s="58">
        <f t="shared" si="3"/>
        <v>26800991</v>
      </c>
      <c r="G22" s="60">
        <f t="shared" si="3"/>
        <v>26800991</v>
      </c>
      <c r="H22" s="61">
        <f t="shared" si="3"/>
        <v>446678191</v>
      </c>
      <c r="I22" s="57">
        <f t="shared" si="3"/>
        <v>19950689</v>
      </c>
      <c r="J22" s="58">
        <f t="shared" si="3"/>
        <v>31991156</v>
      </c>
      <c r="K22" s="60">
        <f t="shared" si="3"/>
        <v>38406254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-11104992</v>
      </c>
      <c r="C24" s="40">
        <f aca="true" t="shared" si="4" ref="C24:K24">SUM(C22:C23)</f>
        <v>1130920</v>
      </c>
      <c r="D24" s="41">
        <f t="shared" si="4"/>
        <v>66908812</v>
      </c>
      <c r="E24" s="39">
        <f t="shared" si="4"/>
        <v>27100664</v>
      </c>
      <c r="F24" s="40">
        <f t="shared" si="4"/>
        <v>26800991</v>
      </c>
      <c r="G24" s="42">
        <f t="shared" si="4"/>
        <v>26800991</v>
      </c>
      <c r="H24" s="43">
        <f t="shared" si="4"/>
        <v>446678191</v>
      </c>
      <c r="I24" s="39">
        <f t="shared" si="4"/>
        <v>19950689</v>
      </c>
      <c r="J24" s="40">
        <f t="shared" si="4"/>
        <v>31991156</v>
      </c>
      <c r="K24" s="42">
        <f t="shared" si="4"/>
        <v>38406254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125857293</v>
      </c>
      <c r="C27" s="7">
        <v>-61639616</v>
      </c>
      <c r="D27" s="69">
        <v>925860760</v>
      </c>
      <c r="E27" s="70">
        <v>74300662</v>
      </c>
      <c r="F27" s="7">
        <v>74522727</v>
      </c>
      <c r="G27" s="71">
        <v>74522727</v>
      </c>
      <c r="H27" s="72">
        <v>1980838510</v>
      </c>
      <c r="I27" s="70">
        <v>83150688</v>
      </c>
      <c r="J27" s="7">
        <v>85751156</v>
      </c>
      <c r="K27" s="71">
        <v>94854254</v>
      </c>
    </row>
    <row r="28" spans="1:11" ht="13.5">
      <c r="A28" s="73" t="s">
        <v>34</v>
      </c>
      <c r="B28" s="6">
        <v>125857293</v>
      </c>
      <c r="C28" s="6">
        <v>-47883528</v>
      </c>
      <c r="D28" s="23">
        <v>61700676</v>
      </c>
      <c r="E28" s="24">
        <v>57135240</v>
      </c>
      <c r="F28" s="6">
        <v>57135240</v>
      </c>
      <c r="G28" s="25">
        <v>57135240</v>
      </c>
      <c r="H28" s="26">
        <v>0</v>
      </c>
      <c r="I28" s="24">
        <v>47710647</v>
      </c>
      <c r="J28" s="6">
        <v>50231687</v>
      </c>
      <c r="K28" s="25">
        <v>52743272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-17902738</v>
      </c>
      <c r="E31" s="24">
        <v>17165422</v>
      </c>
      <c r="F31" s="6">
        <v>17387487</v>
      </c>
      <c r="G31" s="25">
        <v>17387487</v>
      </c>
      <c r="H31" s="26">
        <v>0</v>
      </c>
      <c r="I31" s="24">
        <v>35440041</v>
      </c>
      <c r="J31" s="6">
        <v>35519469</v>
      </c>
      <c r="K31" s="25">
        <v>42110982</v>
      </c>
    </row>
    <row r="32" spans="1:11" ht="13.5">
      <c r="A32" s="33" t="s">
        <v>37</v>
      </c>
      <c r="B32" s="7">
        <f>SUM(B28:B31)</f>
        <v>125857293</v>
      </c>
      <c r="C32" s="7">
        <f aca="true" t="shared" si="5" ref="C32:K32">SUM(C28:C31)</f>
        <v>-47883528</v>
      </c>
      <c r="D32" s="69">
        <f t="shared" si="5"/>
        <v>43797938</v>
      </c>
      <c r="E32" s="70">
        <f t="shared" si="5"/>
        <v>74300662</v>
      </c>
      <c r="F32" s="7">
        <f t="shared" si="5"/>
        <v>74522727</v>
      </c>
      <c r="G32" s="71">
        <f t="shared" si="5"/>
        <v>74522727</v>
      </c>
      <c r="H32" s="72">
        <f t="shared" si="5"/>
        <v>0</v>
      </c>
      <c r="I32" s="70">
        <f t="shared" si="5"/>
        <v>83150688</v>
      </c>
      <c r="J32" s="7">
        <f t="shared" si="5"/>
        <v>85751156</v>
      </c>
      <c r="K32" s="71">
        <f t="shared" si="5"/>
        <v>94854254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26048158</v>
      </c>
      <c r="C35" s="6">
        <v>-13952254</v>
      </c>
      <c r="D35" s="23">
        <v>56990199</v>
      </c>
      <c r="E35" s="24">
        <v>41048046</v>
      </c>
      <c r="F35" s="6">
        <v>32748053</v>
      </c>
      <c r="G35" s="25">
        <v>32748053</v>
      </c>
      <c r="H35" s="26">
        <v>378723665</v>
      </c>
      <c r="I35" s="24">
        <v>25733329</v>
      </c>
      <c r="J35" s="6">
        <v>32816362</v>
      </c>
      <c r="K35" s="25">
        <v>17361990</v>
      </c>
    </row>
    <row r="36" spans="1:11" ht="13.5">
      <c r="A36" s="22" t="s">
        <v>40</v>
      </c>
      <c r="B36" s="6">
        <v>606625300</v>
      </c>
      <c r="C36" s="6">
        <v>-56478377</v>
      </c>
      <c r="D36" s="23">
        <v>624293260</v>
      </c>
      <c r="E36" s="24">
        <v>674117860</v>
      </c>
      <c r="F36" s="6">
        <v>674339925</v>
      </c>
      <c r="G36" s="25">
        <v>674339925</v>
      </c>
      <c r="H36" s="26">
        <v>1377703510</v>
      </c>
      <c r="I36" s="24">
        <v>774428793</v>
      </c>
      <c r="J36" s="6">
        <v>811593166</v>
      </c>
      <c r="K36" s="25">
        <v>856987865</v>
      </c>
    </row>
    <row r="37" spans="1:11" ht="13.5">
      <c r="A37" s="22" t="s">
        <v>41</v>
      </c>
      <c r="B37" s="6">
        <v>43330925</v>
      </c>
      <c r="C37" s="6">
        <v>-71561545</v>
      </c>
      <c r="D37" s="23">
        <v>55463519</v>
      </c>
      <c r="E37" s="24">
        <v>13516909</v>
      </c>
      <c r="F37" s="6">
        <v>13516909</v>
      </c>
      <c r="G37" s="25">
        <v>13516909</v>
      </c>
      <c r="H37" s="26">
        <v>74766922</v>
      </c>
      <c r="I37" s="24">
        <v>297801311</v>
      </c>
      <c r="J37" s="6">
        <v>304222844</v>
      </c>
      <c r="K37" s="25">
        <v>317375921</v>
      </c>
    </row>
    <row r="38" spans="1:11" ht="13.5">
      <c r="A38" s="22" t="s">
        <v>42</v>
      </c>
      <c r="B38" s="6">
        <v>10793515</v>
      </c>
      <c r="C38" s="6">
        <v>0</v>
      </c>
      <c r="D38" s="23">
        <v>0</v>
      </c>
      <c r="E38" s="24">
        <v>13672170</v>
      </c>
      <c r="F38" s="6">
        <v>13672170</v>
      </c>
      <c r="G38" s="25">
        <v>13672170</v>
      </c>
      <c r="H38" s="26">
        <v>0</v>
      </c>
      <c r="I38" s="24">
        <v>11371056</v>
      </c>
      <c r="J38" s="6">
        <v>11939609</v>
      </c>
      <c r="K38" s="25">
        <v>12536589</v>
      </c>
    </row>
    <row r="39" spans="1:11" ht="13.5">
      <c r="A39" s="22" t="s">
        <v>43</v>
      </c>
      <c r="B39" s="6">
        <v>578549018</v>
      </c>
      <c r="C39" s="6">
        <v>-6</v>
      </c>
      <c r="D39" s="23">
        <v>558911128</v>
      </c>
      <c r="E39" s="24">
        <v>660876163</v>
      </c>
      <c r="F39" s="6">
        <v>653097908</v>
      </c>
      <c r="G39" s="25">
        <v>653097908</v>
      </c>
      <c r="H39" s="26">
        <v>1234982062</v>
      </c>
      <c r="I39" s="24">
        <v>471039066</v>
      </c>
      <c r="J39" s="6">
        <v>496255919</v>
      </c>
      <c r="K39" s="25">
        <v>506031091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2350219</v>
      </c>
      <c r="C42" s="6">
        <v>0</v>
      </c>
      <c r="D42" s="23">
        <v>0</v>
      </c>
      <c r="E42" s="24">
        <v>369841161</v>
      </c>
      <c r="F42" s="6">
        <v>359041162</v>
      </c>
      <c r="G42" s="25">
        <v>359041162</v>
      </c>
      <c r="H42" s="26">
        <v>0</v>
      </c>
      <c r="I42" s="24">
        <v>667753311</v>
      </c>
      <c r="J42" s="6">
        <v>695246844</v>
      </c>
      <c r="K42" s="25">
        <v>730708391</v>
      </c>
    </row>
    <row r="43" spans="1:11" ht="13.5">
      <c r="A43" s="22" t="s">
        <v>46</v>
      </c>
      <c r="B43" s="6">
        <v>-55492027</v>
      </c>
      <c r="C43" s="6">
        <v>0</v>
      </c>
      <c r="D43" s="23">
        <v>0</v>
      </c>
      <c r="E43" s="24">
        <v>-74300668</v>
      </c>
      <c r="F43" s="6">
        <v>-57135240</v>
      </c>
      <c r="G43" s="25">
        <v>-57135240</v>
      </c>
      <c r="H43" s="26">
        <v>0</v>
      </c>
      <c r="I43" s="24">
        <v>-85151688</v>
      </c>
      <c r="J43" s="6">
        <v>-85751156</v>
      </c>
      <c r="K43" s="25">
        <v>-94854254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13635479</v>
      </c>
      <c r="C45" s="7">
        <v>0</v>
      </c>
      <c r="D45" s="69">
        <v>0</v>
      </c>
      <c r="E45" s="70">
        <v>295540493</v>
      </c>
      <c r="F45" s="7">
        <v>301905922</v>
      </c>
      <c r="G45" s="71">
        <v>301905922</v>
      </c>
      <c r="H45" s="72">
        <v>0</v>
      </c>
      <c r="I45" s="70">
        <v>597601623</v>
      </c>
      <c r="J45" s="7">
        <v>625245688</v>
      </c>
      <c r="K45" s="71">
        <v>652391637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13635479</v>
      </c>
      <c r="C48" s="6">
        <v>-11547170</v>
      </c>
      <c r="D48" s="23">
        <v>18635309</v>
      </c>
      <c r="E48" s="24">
        <v>33248709</v>
      </c>
      <c r="F48" s="6">
        <v>24948716</v>
      </c>
      <c r="G48" s="25">
        <v>24948716</v>
      </c>
      <c r="H48" s="26">
        <v>284915302</v>
      </c>
      <c r="I48" s="24">
        <v>13692026</v>
      </c>
      <c r="J48" s="6">
        <v>20172994</v>
      </c>
      <c r="K48" s="25">
        <v>4086453</v>
      </c>
    </row>
    <row r="49" spans="1:11" ht="13.5">
      <c r="A49" s="22" t="s">
        <v>51</v>
      </c>
      <c r="B49" s="6">
        <f>+B75</f>
        <v>28312930.330656804</v>
      </c>
      <c r="C49" s="6">
        <f aca="true" t="shared" si="6" ref="C49:K49">+C75</f>
        <v>-63805760</v>
      </c>
      <c r="D49" s="23">
        <f t="shared" si="6"/>
        <v>19381014</v>
      </c>
      <c r="E49" s="24">
        <f t="shared" si="6"/>
        <v>-4682428</v>
      </c>
      <c r="F49" s="6">
        <f t="shared" si="6"/>
        <v>-1683535.805970149</v>
      </c>
      <c r="G49" s="25">
        <f t="shared" si="6"/>
        <v>-1683535.805970149</v>
      </c>
      <c r="H49" s="26">
        <f t="shared" si="6"/>
        <v>2601912</v>
      </c>
      <c r="I49" s="24">
        <f t="shared" si="6"/>
        <v>282185687.473291</v>
      </c>
      <c r="J49" s="6">
        <f t="shared" si="6"/>
        <v>287743772.2023605</v>
      </c>
      <c r="K49" s="25">
        <f t="shared" si="6"/>
        <v>294407670.1811953</v>
      </c>
    </row>
    <row r="50" spans="1:11" ht="13.5">
      <c r="A50" s="33" t="s">
        <v>52</v>
      </c>
      <c r="B50" s="7">
        <f>+B48-B49</f>
        <v>-14677451.330656804</v>
      </c>
      <c r="C50" s="7">
        <f aca="true" t="shared" si="7" ref="C50:K50">+C48-C49</f>
        <v>52258590</v>
      </c>
      <c r="D50" s="69">
        <f t="shared" si="7"/>
        <v>-745705</v>
      </c>
      <c r="E50" s="70">
        <f t="shared" si="7"/>
        <v>37931137</v>
      </c>
      <c r="F50" s="7">
        <f t="shared" si="7"/>
        <v>26632251.805970147</v>
      </c>
      <c r="G50" s="71">
        <f t="shared" si="7"/>
        <v>26632251.805970147</v>
      </c>
      <c r="H50" s="72">
        <f t="shared" si="7"/>
        <v>282313390</v>
      </c>
      <c r="I50" s="70">
        <f t="shared" si="7"/>
        <v>-268493661.473291</v>
      </c>
      <c r="J50" s="7">
        <f t="shared" si="7"/>
        <v>-267570778.2023605</v>
      </c>
      <c r="K50" s="71">
        <f t="shared" si="7"/>
        <v>-290321217.1811953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506816165</v>
      </c>
      <c r="C53" s="6">
        <v>9507876</v>
      </c>
      <c r="D53" s="23">
        <v>572533951</v>
      </c>
      <c r="E53" s="24">
        <v>602670198</v>
      </c>
      <c r="F53" s="6">
        <v>602892263</v>
      </c>
      <c r="G53" s="25">
        <v>602892263</v>
      </c>
      <c r="H53" s="26">
        <v>1146626371</v>
      </c>
      <c r="I53" s="24">
        <v>694134400</v>
      </c>
      <c r="J53" s="6">
        <v>730204760</v>
      </c>
      <c r="K53" s="25">
        <v>767401811</v>
      </c>
    </row>
    <row r="54" spans="1:11" ht="13.5">
      <c r="A54" s="22" t="s">
        <v>55</v>
      </c>
      <c r="B54" s="6">
        <v>68997678</v>
      </c>
      <c r="C54" s="6">
        <v>0</v>
      </c>
      <c r="D54" s="23">
        <v>36357799</v>
      </c>
      <c r="E54" s="24">
        <v>55000000</v>
      </c>
      <c r="F54" s="6">
        <v>55000000</v>
      </c>
      <c r="G54" s="25">
        <v>55000000</v>
      </c>
      <c r="H54" s="26">
        <v>5794561</v>
      </c>
      <c r="I54" s="24">
        <v>55000000</v>
      </c>
      <c r="J54" s="6">
        <v>57750000</v>
      </c>
      <c r="K54" s="25">
        <v>60637500</v>
      </c>
    </row>
    <row r="55" spans="1:11" ht="13.5">
      <c r="A55" s="22" t="s">
        <v>56</v>
      </c>
      <c r="B55" s="6">
        <v>0</v>
      </c>
      <c r="C55" s="6">
        <v>-59270293</v>
      </c>
      <c r="D55" s="23">
        <v>712795086</v>
      </c>
      <c r="E55" s="24">
        <v>33995525</v>
      </c>
      <c r="F55" s="6">
        <v>31059355</v>
      </c>
      <c r="G55" s="25">
        <v>31059355</v>
      </c>
      <c r="H55" s="26">
        <v>1523230979</v>
      </c>
      <c r="I55" s="24">
        <v>28908577</v>
      </c>
      <c r="J55" s="6">
        <v>30489512</v>
      </c>
      <c r="K55" s="25">
        <v>32013988</v>
      </c>
    </row>
    <row r="56" spans="1:11" ht="13.5">
      <c r="A56" s="22" t="s">
        <v>57</v>
      </c>
      <c r="B56" s="6">
        <v>0</v>
      </c>
      <c r="C56" s="6">
        <v>17830583</v>
      </c>
      <c r="D56" s="23">
        <v>12044905</v>
      </c>
      <c r="E56" s="24">
        <v>1065000</v>
      </c>
      <c r="F56" s="6">
        <v>1063196</v>
      </c>
      <c r="G56" s="25">
        <v>1063196</v>
      </c>
      <c r="H56" s="26">
        <v>3237515</v>
      </c>
      <c r="I56" s="24">
        <v>7625000</v>
      </c>
      <c r="J56" s="6">
        <v>6834750</v>
      </c>
      <c r="K56" s="25">
        <v>2546513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0.26173275481813346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0.6154939587775409</v>
      </c>
      <c r="G70" s="5">
        <f t="shared" si="8"/>
        <v>0.6154939587775409</v>
      </c>
      <c r="H70" s="5">
        <f t="shared" si="8"/>
        <v>0</v>
      </c>
      <c r="I70" s="5">
        <f t="shared" si="8"/>
        <v>1.1307433694434068</v>
      </c>
      <c r="J70" s="5">
        <f t="shared" si="8"/>
        <v>1.1372817589141977</v>
      </c>
      <c r="K70" s="5">
        <f t="shared" si="8"/>
        <v>1.5640234228419296</v>
      </c>
    </row>
    <row r="71" spans="1:11" ht="12.75" hidden="1">
      <c r="A71" s="2" t="s">
        <v>120</v>
      </c>
      <c r="B71" s="2">
        <f>+B83</f>
        <v>21889362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28120000</v>
      </c>
      <c r="F71" s="2">
        <f t="shared" si="9"/>
        <v>17320000</v>
      </c>
      <c r="G71" s="2">
        <f t="shared" si="9"/>
        <v>17320000</v>
      </c>
      <c r="H71" s="2">
        <f t="shared" si="9"/>
        <v>0</v>
      </c>
      <c r="I71" s="2">
        <f t="shared" si="9"/>
        <v>30270000</v>
      </c>
      <c r="J71" s="2">
        <f t="shared" si="9"/>
        <v>31967000</v>
      </c>
      <c r="K71" s="2">
        <f t="shared" si="9"/>
        <v>46160470</v>
      </c>
    </row>
    <row r="72" spans="1:11" ht="12.75" hidden="1">
      <c r="A72" s="2" t="s">
        <v>121</v>
      </c>
      <c r="B72" s="2">
        <f>+B77</f>
        <v>83632490</v>
      </c>
      <c r="C72" s="2">
        <f aca="true" t="shared" si="10" ref="C72:K72">+C77</f>
        <v>-1198365</v>
      </c>
      <c r="D72" s="2">
        <f t="shared" si="10"/>
        <v>27089800</v>
      </c>
      <c r="E72" s="2">
        <f t="shared" si="10"/>
        <v>28120000</v>
      </c>
      <c r="F72" s="2">
        <f t="shared" si="10"/>
        <v>28140000</v>
      </c>
      <c r="G72" s="2">
        <f t="shared" si="10"/>
        <v>28140000</v>
      </c>
      <c r="H72" s="2">
        <f t="shared" si="10"/>
        <v>60570216</v>
      </c>
      <c r="I72" s="2">
        <f t="shared" si="10"/>
        <v>26770000</v>
      </c>
      <c r="J72" s="2">
        <f t="shared" si="10"/>
        <v>28108250</v>
      </c>
      <c r="K72" s="2">
        <f t="shared" si="10"/>
        <v>29513925</v>
      </c>
    </row>
    <row r="73" spans="1:11" ht="12.75" hidden="1">
      <c r="A73" s="2" t="s">
        <v>122</v>
      </c>
      <c r="B73" s="2">
        <f>+B74</f>
        <v>6329875.83333333</v>
      </c>
      <c r="C73" s="2">
        <f aca="true" t="shared" si="11" ref="C73:K73">+(C78+C80+C81+C82)-(B78+B80+B81+B82)</f>
        <v>-14817945</v>
      </c>
      <c r="D73" s="2">
        <f t="shared" si="11"/>
        <v>40757861</v>
      </c>
      <c r="E73" s="2">
        <f t="shared" si="11"/>
        <v>-30553258</v>
      </c>
      <c r="F73" s="2">
        <f>+(F78+F80+F81+F82)-(D78+D80+D81+D82)</f>
        <v>-30553258</v>
      </c>
      <c r="G73" s="2">
        <f>+(G78+G80+G81+G82)-(D78+D80+D81+D82)</f>
        <v>-30553258</v>
      </c>
      <c r="H73" s="2">
        <f>+(H78+H80+H81+H82)-(D78+D80+D81+D82)</f>
        <v>55443945</v>
      </c>
      <c r="I73" s="2">
        <f>+(I78+I80+I81+I82)-(E78+E80+E81+E82)</f>
        <v>4241966</v>
      </c>
      <c r="J73" s="2">
        <f t="shared" si="11"/>
        <v>602065</v>
      </c>
      <c r="K73" s="2">
        <f t="shared" si="11"/>
        <v>632169</v>
      </c>
    </row>
    <row r="74" spans="1:11" ht="12.75" hidden="1">
      <c r="A74" s="2" t="s">
        <v>123</v>
      </c>
      <c r="B74" s="2">
        <f>+TREND(C74:E74)</f>
        <v>6329875.83333333</v>
      </c>
      <c r="C74" s="2">
        <f>+C73</f>
        <v>-14817945</v>
      </c>
      <c r="D74" s="2">
        <f aca="true" t="shared" si="12" ref="D74:K74">+D73</f>
        <v>40757861</v>
      </c>
      <c r="E74" s="2">
        <f t="shared" si="12"/>
        <v>-30553258</v>
      </c>
      <c r="F74" s="2">
        <f t="shared" si="12"/>
        <v>-30553258</v>
      </c>
      <c r="G74" s="2">
        <f t="shared" si="12"/>
        <v>-30553258</v>
      </c>
      <c r="H74" s="2">
        <f t="shared" si="12"/>
        <v>55443945</v>
      </c>
      <c r="I74" s="2">
        <f t="shared" si="12"/>
        <v>4241966</v>
      </c>
      <c r="J74" s="2">
        <f t="shared" si="12"/>
        <v>602065</v>
      </c>
      <c r="K74" s="2">
        <f t="shared" si="12"/>
        <v>632169</v>
      </c>
    </row>
    <row r="75" spans="1:11" ht="12.75" hidden="1">
      <c r="A75" s="2" t="s">
        <v>124</v>
      </c>
      <c r="B75" s="2">
        <f>+B84-(((B80+B81+B78)*B70)-B79)</f>
        <v>28312930.330656804</v>
      </c>
      <c r="C75" s="2">
        <f aca="true" t="shared" si="13" ref="C75:K75">+C84-(((C80+C81+C78)*C70)-C79)</f>
        <v>-63805760</v>
      </c>
      <c r="D75" s="2">
        <f t="shared" si="13"/>
        <v>19381014</v>
      </c>
      <c r="E75" s="2">
        <f t="shared" si="13"/>
        <v>-4682428</v>
      </c>
      <c r="F75" s="2">
        <f t="shared" si="13"/>
        <v>-1683535.805970149</v>
      </c>
      <c r="G75" s="2">
        <f t="shared" si="13"/>
        <v>-1683535.805970149</v>
      </c>
      <c r="H75" s="2">
        <f t="shared" si="13"/>
        <v>2601912</v>
      </c>
      <c r="I75" s="2">
        <f t="shared" si="13"/>
        <v>282185687.473291</v>
      </c>
      <c r="J75" s="2">
        <f t="shared" si="13"/>
        <v>287743772.2023605</v>
      </c>
      <c r="K75" s="2">
        <f t="shared" si="13"/>
        <v>294407670.1811953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83632490</v>
      </c>
      <c r="C77" s="3">
        <v>-1198365</v>
      </c>
      <c r="D77" s="3">
        <v>27089800</v>
      </c>
      <c r="E77" s="3">
        <v>28120000</v>
      </c>
      <c r="F77" s="3">
        <v>28140000</v>
      </c>
      <c r="G77" s="3">
        <v>28140000</v>
      </c>
      <c r="H77" s="3">
        <v>60570216</v>
      </c>
      <c r="I77" s="3">
        <v>26770000</v>
      </c>
      <c r="J77" s="3">
        <v>28108250</v>
      </c>
      <c r="K77" s="3">
        <v>29513925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31561735</v>
      </c>
      <c r="C79" s="3">
        <v>-63805760</v>
      </c>
      <c r="D79" s="3">
        <v>19381014</v>
      </c>
      <c r="E79" s="3">
        <v>3116909</v>
      </c>
      <c r="F79" s="3">
        <v>3116909</v>
      </c>
      <c r="G79" s="3">
        <v>3116909</v>
      </c>
      <c r="H79" s="3">
        <v>2601912</v>
      </c>
      <c r="I79" s="3">
        <v>295801311</v>
      </c>
      <c r="J79" s="3">
        <v>302122844</v>
      </c>
      <c r="K79" s="3">
        <v>315170921</v>
      </c>
    </row>
    <row r="80" spans="1:11" ht="12.75" hidden="1">
      <c r="A80" s="1" t="s">
        <v>69</v>
      </c>
      <c r="B80" s="3">
        <v>2486573</v>
      </c>
      <c r="C80" s="3">
        <v>-841</v>
      </c>
      <c r="D80" s="3">
        <v>32220887</v>
      </c>
      <c r="E80" s="3">
        <v>3299337</v>
      </c>
      <c r="F80" s="3">
        <v>3299337</v>
      </c>
      <c r="G80" s="3">
        <v>3299337</v>
      </c>
      <c r="H80" s="3">
        <v>51722692</v>
      </c>
      <c r="I80" s="3">
        <v>4170458</v>
      </c>
      <c r="J80" s="3">
        <v>4378981</v>
      </c>
      <c r="K80" s="3">
        <v>4597930</v>
      </c>
    </row>
    <row r="81" spans="1:11" ht="12.75" hidden="1">
      <c r="A81" s="1" t="s">
        <v>70</v>
      </c>
      <c r="B81" s="3">
        <v>9926106</v>
      </c>
      <c r="C81" s="3">
        <v>-2404425</v>
      </c>
      <c r="D81" s="3">
        <v>6131708</v>
      </c>
      <c r="E81" s="3">
        <v>4500000</v>
      </c>
      <c r="F81" s="3">
        <v>4500000</v>
      </c>
      <c r="G81" s="3">
        <v>4500000</v>
      </c>
      <c r="H81" s="3">
        <v>42073848</v>
      </c>
      <c r="I81" s="3">
        <v>7870845</v>
      </c>
      <c r="J81" s="3">
        <v>8264387</v>
      </c>
      <c r="K81" s="3">
        <v>8677607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21889362</v>
      </c>
      <c r="C83" s="3">
        <v>0</v>
      </c>
      <c r="D83" s="3">
        <v>0</v>
      </c>
      <c r="E83" s="3">
        <v>28120000</v>
      </c>
      <c r="F83" s="3">
        <v>17320000</v>
      </c>
      <c r="G83" s="3">
        <v>17320000</v>
      </c>
      <c r="H83" s="3">
        <v>0</v>
      </c>
      <c r="I83" s="3">
        <v>30270000</v>
      </c>
      <c r="J83" s="3">
        <v>31967000</v>
      </c>
      <c r="K83" s="3">
        <v>46160470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18842130</v>
      </c>
      <c r="C5" s="6">
        <v>0</v>
      </c>
      <c r="D5" s="23">
        <v>20978292</v>
      </c>
      <c r="E5" s="24">
        <v>35234000</v>
      </c>
      <c r="F5" s="6">
        <v>54627244</v>
      </c>
      <c r="G5" s="25">
        <v>54627244</v>
      </c>
      <c r="H5" s="26">
        <v>52205406</v>
      </c>
      <c r="I5" s="24">
        <v>54627004</v>
      </c>
      <c r="J5" s="6">
        <v>57249101</v>
      </c>
      <c r="K5" s="25">
        <v>59997058</v>
      </c>
    </row>
    <row r="6" spans="1:11" ht="13.5">
      <c r="A6" s="22" t="s">
        <v>19</v>
      </c>
      <c r="B6" s="6">
        <v>4163212</v>
      </c>
      <c r="C6" s="6">
        <v>1326879315</v>
      </c>
      <c r="D6" s="23">
        <v>4655997</v>
      </c>
      <c r="E6" s="24">
        <v>5300000</v>
      </c>
      <c r="F6" s="6">
        <v>5300000</v>
      </c>
      <c r="G6" s="25">
        <v>5300000</v>
      </c>
      <c r="H6" s="26">
        <v>2472321</v>
      </c>
      <c r="I6" s="24">
        <v>5300000</v>
      </c>
      <c r="J6" s="6">
        <v>5554400</v>
      </c>
      <c r="K6" s="25">
        <v>5821011</v>
      </c>
    </row>
    <row r="7" spans="1:11" ht="13.5">
      <c r="A7" s="22" t="s">
        <v>20</v>
      </c>
      <c r="B7" s="6">
        <v>3817824</v>
      </c>
      <c r="C7" s="6">
        <v>11357770</v>
      </c>
      <c r="D7" s="23">
        <v>5094862</v>
      </c>
      <c r="E7" s="24">
        <v>4770000</v>
      </c>
      <c r="F7" s="6">
        <v>4770000</v>
      </c>
      <c r="G7" s="25">
        <v>4770000</v>
      </c>
      <c r="H7" s="26">
        <v>3788048</v>
      </c>
      <c r="I7" s="24">
        <v>5638537</v>
      </c>
      <c r="J7" s="6">
        <v>5909187</v>
      </c>
      <c r="K7" s="25">
        <v>6192828</v>
      </c>
    </row>
    <row r="8" spans="1:11" ht="13.5">
      <c r="A8" s="22" t="s">
        <v>21</v>
      </c>
      <c r="B8" s="6">
        <v>224669055</v>
      </c>
      <c r="C8" s="6">
        <v>132831148</v>
      </c>
      <c r="D8" s="23">
        <v>247543776</v>
      </c>
      <c r="E8" s="24">
        <v>266000451</v>
      </c>
      <c r="F8" s="6">
        <v>268060439</v>
      </c>
      <c r="G8" s="25">
        <v>268060439</v>
      </c>
      <c r="H8" s="26">
        <v>196921632</v>
      </c>
      <c r="I8" s="24">
        <v>280246002</v>
      </c>
      <c r="J8" s="6">
        <v>295280753</v>
      </c>
      <c r="K8" s="25">
        <v>308248904</v>
      </c>
    </row>
    <row r="9" spans="1:11" ht="13.5">
      <c r="A9" s="22" t="s">
        <v>22</v>
      </c>
      <c r="B9" s="6">
        <v>16576176</v>
      </c>
      <c r="C9" s="6">
        <v>31931082</v>
      </c>
      <c r="D9" s="23">
        <v>26981944</v>
      </c>
      <c r="E9" s="24">
        <v>30821838</v>
      </c>
      <c r="F9" s="6">
        <v>30821840</v>
      </c>
      <c r="G9" s="25">
        <v>30821840</v>
      </c>
      <c r="H9" s="26">
        <v>15378916</v>
      </c>
      <c r="I9" s="24">
        <v>31240085</v>
      </c>
      <c r="J9" s="6">
        <v>32739611</v>
      </c>
      <c r="K9" s="25">
        <v>34311111</v>
      </c>
    </row>
    <row r="10" spans="1:11" ht="25.5">
      <c r="A10" s="27" t="s">
        <v>114</v>
      </c>
      <c r="B10" s="28">
        <f>SUM(B5:B9)</f>
        <v>268068397</v>
      </c>
      <c r="C10" s="29">
        <f aca="true" t="shared" si="0" ref="C10:K10">SUM(C5:C9)</f>
        <v>1502999315</v>
      </c>
      <c r="D10" s="30">
        <f t="shared" si="0"/>
        <v>305254871</v>
      </c>
      <c r="E10" s="28">
        <f t="shared" si="0"/>
        <v>342126289</v>
      </c>
      <c r="F10" s="29">
        <f t="shared" si="0"/>
        <v>363579523</v>
      </c>
      <c r="G10" s="31">
        <f t="shared" si="0"/>
        <v>363579523</v>
      </c>
      <c r="H10" s="32">
        <f t="shared" si="0"/>
        <v>270766323</v>
      </c>
      <c r="I10" s="28">
        <f t="shared" si="0"/>
        <v>377051628</v>
      </c>
      <c r="J10" s="29">
        <f t="shared" si="0"/>
        <v>396733052</v>
      </c>
      <c r="K10" s="31">
        <f t="shared" si="0"/>
        <v>414570912</v>
      </c>
    </row>
    <row r="11" spans="1:11" ht="13.5">
      <c r="A11" s="22" t="s">
        <v>23</v>
      </c>
      <c r="B11" s="6">
        <v>174878292</v>
      </c>
      <c r="C11" s="6">
        <v>192595283</v>
      </c>
      <c r="D11" s="23">
        <v>174230544</v>
      </c>
      <c r="E11" s="24">
        <v>200317956</v>
      </c>
      <c r="F11" s="6">
        <v>201295731</v>
      </c>
      <c r="G11" s="25">
        <v>201295731</v>
      </c>
      <c r="H11" s="26">
        <v>121820468</v>
      </c>
      <c r="I11" s="24">
        <v>194261729</v>
      </c>
      <c r="J11" s="6">
        <v>211877635</v>
      </c>
      <c r="K11" s="25">
        <v>216672133</v>
      </c>
    </row>
    <row r="12" spans="1:11" ht="13.5">
      <c r="A12" s="22" t="s">
        <v>24</v>
      </c>
      <c r="B12" s="6">
        <v>22682353</v>
      </c>
      <c r="C12" s="6">
        <v>7510325</v>
      </c>
      <c r="D12" s="23">
        <v>22946224</v>
      </c>
      <c r="E12" s="24">
        <v>23252645</v>
      </c>
      <c r="F12" s="6">
        <v>23252645</v>
      </c>
      <c r="G12" s="25">
        <v>23252645</v>
      </c>
      <c r="H12" s="26">
        <v>15294756</v>
      </c>
      <c r="I12" s="24">
        <v>24707275</v>
      </c>
      <c r="J12" s="6">
        <v>25893224</v>
      </c>
      <c r="K12" s="25">
        <v>27136098</v>
      </c>
    </row>
    <row r="13" spans="1:11" ht="13.5">
      <c r="A13" s="22" t="s">
        <v>115</v>
      </c>
      <c r="B13" s="6">
        <v>57852539</v>
      </c>
      <c r="C13" s="6">
        <v>53014425</v>
      </c>
      <c r="D13" s="23">
        <v>396647006</v>
      </c>
      <c r="E13" s="24">
        <v>112813978</v>
      </c>
      <c r="F13" s="6">
        <v>112813979</v>
      </c>
      <c r="G13" s="25">
        <v>112813979</v>
      </c>
      <c r="H13" s="26">
        <v>0</v>
      </c>
      <c r="I13" s="24">
        <v>112813978</v>
      </c>
      <c r="J13" s="6">
        <v>118229049</v>
      </c>
      <c r="K13" s="25">
        <v>123904043</v>
      </c>
    </row>
    <row r="14" spans="1:11" ht="13.5">
      <c r="A14" s="22" t="s">
        <v>25</v>
      </c>
      <c r="B14" s="6">
        <v>974787</v>
      </c>
      <c r="C14" s="6">
        <v>-866950</v>
      </c>
      <c r="D14" s="23">
        <v>2912048</v>
      </c>
      <c r="E14" s="24">
        <v>0</v>
      </c>
      <c r="F14" s="6">
        <v>132000</v>
      </c>
      <c r="G14" s="25">
        <v>132000</v>
      </c>
      <c r="H14" s="26">
        <v>112956</v>
      </c>
      <c r="I14" s="24">
        <v>5000</v>
      </c>
      <c r="J14" s="6">
        <v>5240</v>
      </c>
      <c r="K14" s="25">
        <v>5492</v>
      </c>
    </row>
    <row r="15" spans="1:11" ht="13.5">
      <c r="A15" s="22" t="s">
        <v>26</v>
      </c>
      <c r="B15" s="6">
        <v>13287734</v>
      </c>
      <c r="C15" s="6">
        <v>13085454</v>
      </c>
      <c r="D15" s="23">
        <v>3098023</v>
      </c>
      <c r="E15" s="24">
        <v>4365000</v>
      </c>
      <c r="F15" s="6">
        <v>6657244</v>
      </c>
      <c r="G15" s="25">
        <v>6657244</v>
      </c>
      <c r="H15" s="26">
        <v>1420152</v>
      </c>
      <c r="I15" s="24">
        <v>1720015</v>
      </c>
      <c r="J15" s="6">
        <v>1802576</v>
      </c>
      <c r="K15" s="25">
        <v>1889098</v>
      </c>
    </row>
    <row r="16" spans="1:11" ht="13.5">
      <c r="A16" s="22" t="s">
        <v>21</v>
      </c>
      <c r="B16" s="6">
        <v>5368240</v>
      </c>
      <c r="C16" s="6">
        <v>0</v>
      </c>
      <c r="D16" s="23">
        <v>4829257</v>
      </c>
      <c r="E16" s="24">
        <v>5400000</v>
      </c>
      <c r="F16" s="6">
        <v>6038584</v>
      </c>
      <c r="G16" s="25">
        <v>6038584</v>
      </c>
      <c r="H16" s="26">
        <v>5067578</v>
      </c>
      <c r="I16" s="24">
        <v>4000000</v>
      </c>
      <c r="J16" s="6">
        <v>4192000</v>
      </c>
      <c r="K16" s="25">
        <v>4393216</v>
      </c>
    </row>
    <row r="17" spans="1:11" ht="13.5">
      <c r="A17" s="22" t="s">
        <v>27</v>
      </c>
      <c r="B17" s="6">
        <v>101392430</v>
      </c>
      <c r="C17" s="6">
        <v>32419598</v>
      </c>
      <c r="D17" s="23">
        <v>237687836</v>
      </c>
      <c r="E17" s="24">
        <v>97363270</v>
      </c>
      <c r="F17" s="6">
        <v>109627945</v>
      </c>
      <c r="G17" s="25">
        <v>109627945</v>
      </c>
      <c r="H17" s="26">
        <v>55161430</v>
      </c>
      <c r="I17" s="24">
        <v>117683865</v>
      </c>
      <c r="J17" s="6">
        <v>105664828</v>
      </c>
      <c r="K17" s="25">
        <v>110739509</v>
      </c>
    </row>
    <row r="18" spans="1:11" ht="13.5">
      <c r="A18" s="33" t="s">
        <v>28</v>
      </c>
      <c r="B18" s="34">
        <f>SUM(B11:B17)</f>
        <v>376436375</v>
      </c>
      <c r="C18" s="35">
        <f aca="true" t="shared" si="1" ref="C18:K18">SUM(C11:C17)</f>
        <v>297758135</v>
      </c>
      <c r="D18" s="36">
        <f t="shared" si="1"/>
        <v>842350938</v>
      </c>
      <c r="E18" s="34">
        <f t="shared" si="1"/>
        <v>443512849</v>
      </c>
      <c r="F18" s="35">
        <f t="shared" si="1"/>
        <v>459818128</v>
      </c>
      <c r="G18" s="37">
        <f t="shared" si="1"/>
        <v>459818128</v>
      </c>
      <c r="H18" s="38">
        <f t="shared" si="1"/>
        <v>198877340</v>
      </c>
      <c r="I18" s="34">
        <f t="shared" si="1"/>
        <v>455191862</v>
      </c>
      <c r="J18" s="35">
        <f t="shared" si="1"/>
        <v>467664552</v>
      </c>
      <c r="K18" s="37">
        <f t="shared" si="1"/>
        <v>484739589</v>
      </c>
    </row>
    <row r="19" spans="1:11" ht="13.5">
      <c r="A19" s="33" t="s">
        <v>29</v>
      </c>
      <c r="B19" s="39">
        <f>+B10-B18</f>
        <v>-108367978</v>
      </c>
      <c r="C19" s="40">
        <f aca="true" t="shared" si="2" ref="C19:K19">+C10-C18</f>
        <v>1205241180</v>
      </c>
      <c r="D19" s="41">
        <f t="shared" si="2"/>
        <v>-537096067</v>
      </c>
      <c r="E19" s="39">
        <f t="shared" si="2"/>
        <v>-101386560</v>
      </c>
      <c r="F19" s="40">
        <f t="shared" si="2"/>
        <v>-96238605</v>
      </c>
      <c r="G19" s="42">
        <f t="shared" si="2"/>
        <v>-96238605</v>
      </c>
      <c r="H19" s="43">
        <f t="shared" si="2"/>
        <v>71888983</v>
      </c>
      <c r="I19" s="39">
        <f t="shared" si="2"/>
        <v>-78140234</v>
      </c>
      <c r="J19" s="40">
        <f t="shared" si="2"/>
        <v>-70931500</v>
      </c>
      <c r="K19" s="42">
        <f t="shared" si="2"/>
        <v>-70168677</v>
      </c>
    </row>
    <row r="20" spans="1:11" ht="25.5">
      <c r="A20" s="44" t="s">
        <v>30</v>
      </c>
      <c r="B20" s="45">
        <v>62785503</v>
      </c>
      <c r="C20" s="46">
        <v>0</v>
      </c>
      <c r="D20" s="47">
        <v>79096955</v>
      </c>
      <c r="E20" s="45">
        <v>68284550</v>
      </c>
      <c r="F20" s="46">
        <v>69034550</v>
      </c>
      <c r="G20" s="48">
        <v>69034550</v>
      </c>
      <c r="H20" s="49">
        <v>44466418</v>
      </c>
      <c r="I20" s="45">
        <v>68354300</v>
      </c>
      <c r="J20" s="46">
        <v>69177250</v>
      </c>
      <c r="K20" s="48">
        <v>75904100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-45582475</v>
      </c>
      <c r="C22" s="58">
        <f aca="true" t="shared" si="3" ref="C22:K22">SUM(C19:C21)</f>
        <v>1205241180</v>
      </c>
      <c r="D22" s="59">
        <f t="shared" si="3"/>
        <v>-457999112</v>
      </c>
      <c r="E22" s="57">
        <f t="shared" si="3"/>
        <v>-33102010</v>
      </c>
      <c r="F22" s="58">
        <f t="shared" si="3"/>
        <v>-27204055</v>
      </c>
      <c r="G22" s="60">
        <f t="shared" si="3"/>
        <v>-27204055</v>
      </c>
      <c r="H22" s="61">
        <f t="shared" si="3"/>
        <v>116355401</v>
      </c>
      <c r="I22" s="57">
        <f t="shared" si="3"/>
        <v>-9785934</v>
      </c>
      <c r="J22" s="58">
        <f t="shared" si="3"/>
        <v>-1754250</v>
      </c>
      <c r="K22" s="60">
        <f t="shared" si="3"/>
        <v>5735423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-45582475</v>
      </c>
      <c r="C24" s="40">
        <f aca="true" t="shared" si="4" ref="C24:K24">SUM(C22:C23)</f>
        <v>1205241180</v>
      </c>
      <c r="D24" s="41">
        <f t="shared" si="4"/>
        <v>-457999112</v>
      </c>
      <c r="E24" s="39">
        <f t="shared" si="4"/>
        <v>-33102010</v>
      </c>
      <c r="F24" s="40">
        <f t="shared" si="4"/>
        <v>-27204055</v>
      </c>
      <c r="G24" s="42">
        <f t="shared" si="4"/>
        <v>-27204055</v>
      </c>
      <c r="H24" s="43">
        <f t="shared" si="4"/>
        <v>116355401</v>
      </c>
      <c r="I24" s="39">
        <f t="shared" si="4"/>
        <v>-9785934</v>
      </c>
      <c r="J24" s="40">
        <f t="shared" si="4"/>
        <v>-1754250</v>
      </c>
      <c r="K24" s="42">
        <f t="shared" si="4"/>
        <v>5735423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55041582</v>
      </c>
      <c r="C27" s="7">
        <v>23133587</v>
      </c>
      <c r="D27" s="69">
        <v>71202208</v>
      </c>
      <c r="E27" s="70">
        <v>79406554</v>
      </c>
      <c r="F27" s="7">
        <v>85302278</v>
      </c>
      <c r="G27" s="71">
        <v>85302278</v>
      </c>
      <c r="H27" s="72">
        <v>29351899</v>
      </c>
      <c r="I27" s="70">
        <v>94709299</v>
      </c>
      <c r="J27" s="7">
        <v>94540386</v>
      </c>
      <c r="K27" s="71">
        <v>101838327</v>
      </c>
    </row>
    <row r="28" spans="1:11" ht="13.5">
      <c r="A28" s="73" t="s">
        <v>34</v>
      </c>
      <c r="B28" s="6">
        <v>55041582</v>
      </c>
      <c r="C28" s="6">
        <v>16794316</v>
      </c>
      <c r="D28" s="23">
        <v>68338539</v>
      </c>
      <c r="E28" s="24">
        <v>68284553</v>
      </c>
      <c r="F28" s="6">
        <v>69034552</v>
      </c>
      <c r="G28" s="25">
        <v>69034552</v>
      </c>
      <c r="H28" s="26">
        <v>0</v>
      </c>
      <c r="I28" s="24">
        <v>68354299</v>
      </c>
      <c r="J28" s="6">
        <v>66920346</v>
      </c>
      <c r="K28" s="25">
        <v>72892525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2650949</v>
      </c>
      <c r="E31" s="24">
        <v>11122001</v>
      </c>
      <c r="F31" s="6">
        <v>16267725</v>
      </c>
      <c r="G31" s="25">
        <v>16267725</v>
      </c>
      <c r="H31" s="26">
        <v>0</v>
      </c>
      <c r="I31" s="24">
        <v>26355000</v>
      </c>
      <c r="J31" s="6">
        <v>27620040</v>
      </c>
      <c r="K31" s="25">
        <v>28945802</v>
      </c>
    </row>
    <row r="32" spans="1:11" ht="13.5">
      <c r="A32" s="33" t="s">
        <v>37</v>
      </c>
      <c r="B32" s="7">
        <f>SUM(B28:B31)</f>
        <v>55041582</v>
      </c>
      <c r="C32" s="7">
        <f aca="true" t="shared" si="5" ref="C32:K32">SUM(C28:C31)</f>
        <v>16794316</v>
      </c>
      <c r="D32" s="69">
        <f t="shared" si="5"/>
        <v>70989488</v>
      </c>
      <c r="E32" s="70">
        <f t="shared" si="5"/>
        <v>79406554</v>
      </c>
      <c r="F32" s="7">
        <f t="shared" si="5"/>
        <v>85302277</v>
      </c>
      <c r="G32" s="71">
        <f t="shared" si="5"/>
        <v>85302277</v>
      </c>
      <c r="H32" s="72">
        <f t="shared" si="5"/>
        <v>0</v>
      </c>
      <c r="I32" s="70">
        <f t="shared" si="5"/>
        <v>94709299</v>
      </c>
      <c r="J32" s="7">
        <f t="shared" si="5"/>
        <v>94540386</v>
      </c>
      <c r="K32" s="71">
        <f t="shared" si="5"/>
        <v>101838327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32548287</v>
      </c>
      <c r="C35" s="6">
        <v>-195463998</v>
      </c>
      <c r="D35" s="23">
        <v>-18597901</v>
      </c>
      <c r="E35" s="24">
        <v>25939366</v>
      </c>
      <c r="F35" s="6">
        <v>57210306</v>
      </c>
      <c r="G35" s="25">
        <v>57210306</v>
      </c>
      <c r="H35" s="26">
        <v>109381316</v>
      </c>
      <c r="I35" s="24">
        <v>57211049</v>
      </c>
      <c r="J35" s="6">
        <v>331818667</v>
      </c>
      <c r="K35" s="25">
        <v>1924544867</v>
      </c>
    </row>
    <row r="36" spans="1:11" ht="13.5">
      <c r="A36" s="22" t="s">
        <v>40</v>
      </c>
      <c r="B36" s="6">
        <v>2010131418</v>
      </c>
      <c r="C36" s="6">
        <v>1927055874</v>
      </c>
      <c r="D36" s="23">
        <v>-2057096</v>
      </c>
      <c r="E36" s="24">
        <v>2051901530</v>
      </c>
      <c r="F36" s="6">
        <v>988476669</v>
      </c>
      <c r="G36" s="25">
        <v>988476669</v>
      </c>
      <c r="H36" s="26">
        <v>29351899</v>
      </c>
      <c r="I36" s="24">
        <v>1082436421</v>
      </c>
      <c r="J36" s="6">
        <v>6273035942</v>
      </c>
      <c r="K36" s="25">
        <v>36408372161</v>
      </c>
    </row>
    <row r="37" spans="1:11" ht="13.5">
      <c r="A37" s="22" t="s">
        <v>41</v>
      </c>
      <c r="B37" s="6">
        <v>76781660</v>
      </c>
      <c r="C37" s="6">
        <v>524403626</v>
      </c>
      <c r="D37" s="23">
        <v>-27076316</v>
      </c>
      <c r="E37" s="24">
        <v>5000366</v>
      </c>
      <c r="F37" s="6">
        <v>41977749</v>
      </c>
      <c r="G37" s="25">
        <v>41977749</v>
      </c>
      <c r="H37" s="26">
        <v>22382098</v>
      </c>
      <c r="I37" s="24">
        <v>41978532</v>
      </c>
      <c r="J37" s="6">
        <v>243472533</v>
      </c>
      <c r="K37" s="25">
        <v>1412140533</v>
      </c>
    </row>
    <row r="38" spans="1:11" ht="13.5">
      <c r="A38" s="22" t="s">
        <v>42</v>
      </c>
      <c r="B38" s="6">
        <v>8171000</v>
      </c>
      <c r="C38" s="6">
        <v>7122868</v>
      </c>
      <c r="D38" s="23">
        <v>0</v>
      </c>
      <c r="E38" s="24">
        <v>9106001</v>
      </c>
      <c r="F38" s="6">
        <v>10609985</v>
      </c>
      <c r="G38" s="25">
        <v>10609985</v>
      </c>
      <c r="H38" s="26">
        <v>0</v>
      </c>
      <c r="I38" s="24">
        <v>10609985</v>
      </c>
      <c r="J38" s="6">
        <v>61537985</v>
      </c>
      <c r="K38" s="25">
        <v>356919985</v>
      </c>
    </row>
    <row r="39" spans="1:11" ht="13.5">
      <c r="A39" s="22" t="s">
        <v>43</v>
      </c>
      <c r="B39" s="6">
        <v>1957727045</v>
      </c>
      <c r="C39" s="6">
        <v>-5175798</v>
      </c>
      <c r="D39" s="23">
        <v>464420431</v>
      </c>
      <c r="E39" s="24">
        <v>2096836539</v>
      </c>
      <c r="F39" s="6">
        <v>1020303296</v>
      </c>
      <c r="G39" s="25">
        <v>1020303296</v>
      </c>
      <c r="H39" s="26">
        <v>-4284</v>
      </c>
      <c r="I39" s="24">
        <v>1087058995</v>
      </c>
      <c r="J39" s="6">
        <v>6299843995</v>
      </c>
      <c r="K39" s="25">
        <v>36563855995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43145140</v>
      </c>
      <c r="C42" s="6">
        <v>0</v>
      </c>
      <c r="D42" s="23">
        <v>-8927118</v>
      </c>
      <c r="E42" s="24">
        <v>-568</v>
      </c>
      <c r="F42" s="6">
        <v>404115558</v>
      </c>
      <c r="G42" s="25">
        <v>404115558</v>
      </c>
      <c r="H42" s="26">
        <v>-122999547</v>
      </c>
      <c r="I42" s="24">
        <v>406516599</v>
      </c>
      <c r="J42" s="6">
        <v>426030657</v>
      </c>
      <c r="K42" s="25">
        <v>446480168</v>
      </c>
    </row>
    <row r="43" spans="1:11" ht="13.5">
      <c r="A43" s="22" t="s">
        <v>46</v>
      </c>
      <c r="B43" s="6">
        <v>-54803887</v>
      </c>
      <c r="C43" s="6">
        <v>0</v>
      </c>
      <c r="D43" s="23">
        <v>0</v>
      </c>
      <c r="E43" s="24">
        <v>0</v>
      </c>
      <c r="F43" s="6">
        <v>-85302278</v>
      </c>
      <c r="G43" s="25">
        <v>-85302278</v>
      </c>
      <c r="H43" s="26">
        <v>0</v>
      </c>
      <c r="I43" s="24">
        <v>-94709299</v>
      </c>
      <c r="J43" s="6">
        <v>-94540386</v>
      </c>
      <c r="K43" s="25">
        <v>-101838327</v>
      </c>
    </row>
    <row r="44" spans="1:11" ht="13.5">
      <c r="A44" s="22" t="s">
        <v>47</v>
      </c>
      <c r="B44" s="6">
        <v>-387258</v>
      </c>
      <c r="C44" s="6">
        <v>0</v>
      </c>
      <c r="D44" s="23">
        <v>2910</v>
      </c>
      <c r="E44" s="24">
        <v>-2904</v>
      </c>
      <c r="F44" s="6">
        <v>-13</v>
      </c>
      <c r="G44" s="25">
        <v>-13</v>
      </c>
      <c r="H44" s="26">
        <v>-4743</v>
      </c>
      <c r="I44" s="24">
        <v>2</v>
      </c>
      <c r="J44" s="6">
        <v>2</v>
      </c>
      <c r="K44" s="25">
        <v>2</v>
      </c>
    </row>
    <row r="45" spans="1:11" ht="13.5">
      <c r="A45" s="33" t="s">
        <v>48</v>
      </c>
      <c r="B45" s="7">
        <v>10206746</v>
      </c>
      <c r="C45" s="7">
        <v>9922131</v>
      </c>
      <c r="D45" s="69">
        <v>-8924208</v>
      </c>
      <c r="E45" s="70">
        <v>-3459</v>
      </c>
      <c r="F45" s="7">
        <v>318813282</v>
      </c>
      <c r="G45" s="71">
        <v>318813282</v>
      </c>
      <c r="H45" s="72">
        <v>-122999547</v>
      </c>
      <c r="I45" s="70">
        <v>311807317</v>
      </c>
      <c r="J45" s="7">
        <v>339559287</v>
      </c>
      <c r="K45" s="71">
        <v>359370857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10206746</v>
      </c>
      <c r="C48" s="6">
        <v>-112465988</v>
      </c>
      <c r="D48" s="23">
        <v>-10938491</v>
      </c>
      <c r="E48" s="24">
        <v>11304981</v>
      </c>
      <c r="F48" s="6">
        <v>37595985</v>
      </c>
      <c r="G48" s="25">
        <v>37595985</v>
      </c>
      <c r="H48" s="26">
        <v>72718183</v>
      </c>
      <c r="I48" s="24">
        <v>37595965</v>
      </c>
      <c r="J48" s="6">
        <v>218056969</v>
      </c>
      <c r="K48" s="25">
        <v>1264729169</v>
      </c>
    </row>
    <row r="49" spans="1:11" ht="13.5">
      <c r="A49" s="22" t="s">
        <v>51</v>
      </c>
      <c r="B49" s="6">
        <f>+B75</f>
        <v>63916531.51853738</v>
      </c>
      <c r="C49" s="6">
        <f aca="true" t="shared" si="6" ref="C49:K49">+C75</f>
        <v>524403626</v>
      </c>
      <c r="D49" s="23">
        <f t="shared" si="6"/>
        <v>-33436553</v>
      </c>
      <c r="E49" s="24">
        <f t="shared" si="6"/>
        <v>5000365</v>
      </c>
      <c r="F49" s="6">
        <f t="shared" si="6"/>
        <v>30231208.89646142</v>
      </c>
      <c r="G49" s="25">
        <f t="shared" si="6"/>
        <v>30231208.89646142</v>
      </c>
      <c r="H49" s="26">
        <f t="shared" si="6"/>
        <v>22377355</v>
      </c>
      <c r="I49" s="24">
        <f t="shared" si="6"/>
        <v>32419410.40506595</v>
      </c>
      <c r="J49" s="6">
        <f t="shared" si="6"/>
        <v>188032535.98084116</v>
      </c>
      <c r="K49" s="25">
        <f t="shared" si="6"/>
        <v>1090587383.2132113</v>
      </c>
    </row>
    <row r="50" spans="1:11" ht="13.5">
      <c r="A50" s="33" t="s">
        <v>52</v>
      </c>
      <c r="B50" s="7">
        <f>+B48-B49</f>
        <v>-53709785.51853738</v>
      </c>
      <c r="C50" s="7">
        <f aca="true" t="shared" si="7" ref="C50:K50">+C48-C49</f>
        <v>-636869614</v>
      </c>
      <c r="D50" s="69">
        <f t="shared" si="7"/>
        <v>22498062</v>
      </c>
      <c r="E50" s="70">
        <f t="shared" si="7"/>
        <v>6304616</v>
      </c>
      <c r="F50" s="7">
        <f t="shared" si="7"/>
        <v>7364776.10353858</v>
      </c>
      <c r="G50" s="71">
        <f t="shared" si="7"/>
        <v>7364776.10353858</v>
      </c>
      <c r="H50" s="72">
        <f t="shared" si="7"/>
        <v>50340828</v>
      </c>
      <c r="I50" s="70">
        <f t="shared" si="7"/>
        <v>5176554.59493405</v>
      </c>
      <c r="J50" s="7">
        <f t="shared" si="7"/>
        <v>30024433.01915884</v>
      </c>
      <c r="K50" s="71">
        <f t="shared" si="7"/>
        <v>174141785.7867887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2008508255</v>
      </c>
      <c r="C53" s="6">
        <v>1925776067</v>
      </c>
      <c r="D53" s="23">
        <v>-12397772</v>
      </c>
      <c r="E53" s="24">
        <v>2051901530</v>
      </c>
      <c r="F53" s="6">
        <v>988476656</v>
      </c>
      <c r="G53" s="25">
        <v>988476656</v>
      </c>
      <c r="H53" s="26">
        <v>29351899</v>
      </c>
      <c r="I53" s="24">
        <v>1082436409</v>
      </c>
      <c r="J53" s="6">
        <v>6273035930</v>
      </c>
      <c r="K53" s="25">
        <v>36408372149</v>
      </c>
    </row>
    <row r="54" spans="1:11" ht="13.5">
      <c r="A54" s="22" t="s">
        <v>55</v>
      </c>
      <c r="B54" s="6">
        <v>57852539</v>
      </c>
      <c r="C54" s="6">
        <v>0</v>
      </c>
      <c r="D54" s="23">
        <v>164465921</v>
      </c>
      <c r="E54" s="24">
        <v>112813978</v>
      </c>
      <c r="F54" s="6">
        <v>112813977</v>
      </c>
      <c r="G54" s="25">
        <v>112813977</v>
      </c>
      <c r="H54" s="26">
        <v>0</v>
      </c>
      <c r="I54" s="24">
        <v>112813976</v>
      </c>
      <c r="J54" s="6">
        <v>118229047</v>
      </c>
      <c r="K54" s="25">
        <v>123904041</v>
      </c>
    </row>
    <row r="55" spans="1:11" ht="13.5">
      <c r="A55" s="22" t="s">
        <v>56</v>
      </c>
      <c r="B55" s="6">
        <v>0</v>
      </c>
      <c r="C55" s="6">
        <v>1588767</v>
      </c>
      <c r="D55" s="23">
        <v>0</v>
      </c>
      <c r="E55" s="24">
        <v>7698474</v>
      </c>
      <c r="F55" s="6">
        <v>7074505</v>
      </c>
      <c r="G55" s="25">
        <v>7074505</v>
      </c>
      <c r="H55" s="26">
        <v>2976934</v>
      </c>
      <c r="I55" s="24">
        <v>17750041</v>
      </c>
      <c r="J55" s="6">
        <v>18602045</v>
      </c>
      <c r="K55" s="25">
        <v>19494943</v>
      </c>
    </row>
    <row r="56" spans="1:11" ht="13.5">
      <c r="A56" s="22" t="s">
        <v>57</v>
      </c>
      <c r="B56" s="6">
        <v>0</v>
      </c>
      <c r="C56" s="6">
        <v>2021933</v>
      </c>
      <c r="D56" s="23">
        <v>0</v>
      </c>
      <c r="E56" s="24">
        <v>18415</v>
      </c>
      <c r="F56" s="6">
        <v>18415</v>
      </c>
      <c r="G56" s="25">
        <v>18415</v>
      </c>
      <c r="H56" s="26">
        <v>0</v>
      </c>
      <c r="I56" s="24">
        <v>1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1417000</v>
      </c>
      <c r="F60" s="6">
        <v>1417000</v>
      </c>
      <c r="G60" s="25">
        <v>1417000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0.5577539787626797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0.824754027006729</v>
      </c>
      <c r="G70" s="5">
        <f t="shared" si="8"/>
        <v>0.824754027006729</v>
      </c>
      <c r="H70" s="5">
        <f t="shared" si="8"/>
        <v>0</v>
      </c>
      <c r="I70" s="5">
        <f t="shared" si="8"/>
        <v>0.6400262923697659</v>
      </c>
      <c r="J70" s="5">
        <f t="shared" si="8"/>
        <v>0.6400406852226631</v>
      </c>
      <c r="K70" s="5">
        <f t="shared" si="8"/>
        <v>0.6400408291475141</v>
      </c>
    </row>
    <row r="71" spans="1:11" ht="12.75" hidden="1">
      <c r="A71" s="2" t="s">
        <v>120</v>
      </c>
      <c r="B71" s="2">
        <f>+B83</f>
        <v>18297952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67021137</v>
      </c>
      <c r="G71" s="2">
        <f t="shared" si="9"/>
        <v>67021137</v>
      </c>
      <c r="H71" s="2">
        <f t="shared" si="9"/>
        <v>0</v>
      </c>
      <c r="I71" s="2">
        <f t="shared" si="9"/>
        <v>52277329</v>
      </c>
      <c r="J71" s="2">
        <f t="shared" si="9"/>
        <v>54787875</v>
      </c>
      <c r="K71" s="2">
        <f t="shared" si="9"/>
        <v>57417705</v>
      </c>
    </row>
    <row r="72" spans="1:11" ht="12.75" hidden="1">
      <c r="A72" s="2" t="s">
        <v>121</v>
      </c>
      <c r="B72" s="2">
        <f>+B77</f>
        <v>32806493</v>
      </c>
      <c r="C72" s="2">
        <f aca="true" t="shared" si="10" ref="C72:K72">+C77</f>
        <v>1362311013</v>
      </c>
      <c r="D72" s="2">
        <f t="shared" si="10"/>
        <v>41098195</v>
      </c>
      <c r="E72" s="2">
        <f t="shared" si="10"/>
        <v>61868723</v>
      </c>
      <c r="F72" s="2">
        <f t="shared" si="10"/>
        <v>81261970</v>
      </c>
      <c r="G72" s="2">
        <f t="shared" si="10"/>
        <v>81261970</v>
      </c>
      <c r="H72" s="2">
        <f t="shared" si="10"/>
        <v>56940082</v>
      </c>
      <c r="I72" s="2">
        <f t="shared" si="10"/>
        <v>81679971</v>
      </c>
      <c r="J72" s="2">
        <f t="shared" si="10"/>
        <v>85600613</v>
      </c>
      <c r="K72" s="2">
        <f t="shared" si="10"/>
        <v>89709441</v>
      </c>
    </row>
    <row r="73" spans="1:11" ht="12.75" hidden="1">
      <c r="A73" s="2" t="s">
        <v>122</v>
      </c>
      <c r="B73" s="2">
        <f>+B74</f>
        <v>-66531530.33333334</v>
      </c>
      <c r="C73" s="2">
        <f aca="true" t="shared" si="11" ref="C73:K73">+(C78+C80+C81+C82)-(B78+B80+B81+B82)</f>
        <v>-104603589</v>
      </c>
      <c r="D73" s="2">
        <f t="shared" si="11"/>
        <v>73820431</v>
      </c>
      <c r="E73" s="2">
        <f t="shared" si="11"/>
        <v>23812099</v>
      </c>
      <c r="F73" s="2">
        <f>+(F78+F80+F81+F82)-(D78+D80+D81+D82)</f>
        <v>25920189</v>
      </c>
      <c r="G73" s="2">
        <f>+(G78+G80+G81+G82)-(D78+D80+D81+D82)</f>
        <v>25920189</v>
      </c>
      <c r="H73" s="2">
        <f>+(H78+H80+H81+H82)-(D78+D80+D81+D82)</f>
        <v>50738845</v>
      </c>
      <c r="I73" s="2">
        <f>+(I78+I80+I81+I82)-(E78+E80+E81+E82)</f>
        <v>2108682</v>
      </c>
      <c r="J73" s="2">
        <f t="shared" si="11"/>
        <v>56850614</v>
      </c>
      <c r="K73" s="2">
        <f t="shared" si="11"/>
        <v>329737000</v>
      </c>
    </row>
    <row r="74" spans="1:11" ht="12.75" hidden="1">
      <c r="A74" s="2" t="s">
        <v>123</v>
      </c>
      <c r="B74" s="2">
        <f>+TREND(C74:E74)</f>
        <v>-66531530.33333334</v>
      </c>
      <c r="C74" s="2">
        <f>+C73</f>
        <v>-104603589</v>
      </c>
      <c r="D74" s="2">
        <f aca="true" t="shared" si="12" ref="D74:K74">+D73</f>
        <v>73820431</v>
      </c>
      <c r="E74" s="2">
        <f t="shared" si="12"/>
        <v>23812099</v>
      </c>
      <c r="F74" s="2">
        <f t="shared" si="12"/>
        <v>25920189</v>
      </c>
      <c r="G74" s="2">
        <f t="shared" si="12"/>
        <v>25920189</v>
      </c>
      <c r="H74" s="2">
        <f t="shared" si="12"/>
        <v>50738845</v>
      </c>
      <c r="I74" s="2">
        <f t="shared" si="12"/>
        <v>2108682</v>
      </c>
      <c r="J74" s="2">
        <f t="shared" si="12"/>
        <v>56850614</v>
      </c>
      <c r="K74" s="2">
        <f t="shared" si="12"/>
        <v>329737000</v>
      </c>
    </row>
    <row r="75" spans="1:11" ht="12.75" hidden="1">
      <c r="A75" s="2" t="s">
        <v>124</v>
      </c>
      <c r="B75" s="2">
        <f>+B84-(((B80+B81+B78)*B70)-B79)</f>
        <v>63916531.51853738</v>
      </c>
      <c r="C75" s="2">
        <f aca="true" t="shared" si="13" ref="C75:K75">+C84-(((C80+C81+C78)*C70)-C79)</f>
        <v>524403626</v>
      </c>
      <c r="D75" s="2">
        <f t="shared" si="13"/>
        <v>-33436553</v>
      </c>
      <c r="E75" s="2">
        <f t="shared" si="13"/>
        <v>5000365</v>
      </c>
      <c r="F75" s="2">
        <f t="shared" si="13"/>
        <v>30231208.89646142</v>
      </c>
      <c r="G75" s="2">
        <f t="shared" si="13"/>
        <v>30231208.89646142</v>
      </c>
      <c r="H75" s="2">
        <f t="shared" si="13"/>
        <v>22377355</v>
      </c>
      <c r="I75" s="2">
        <f t="shared" si="13"/>
        <v>32419410.40506595</v>
      </c>
      <c r="J75" s="2">
        <f t="shared" si="13"/>
        <v>188032535.98084116</v>
      </c>
      <c r="K75" s="2">
        <f t="shared" si="13"/>
        <v>1090587383.2132113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32806493</v>
      </c>
      <c r="C77" s="3">
        <v>1362311013</v>
      </c>
      <c r="D77" s="3">
        <v>41098195</v>
      </c>
      <c r="E77" s="3">
        <v>61868723</v>
      </c>
      <c r="F77" s="3">
        <v>81261970</v>
      </c>
      <c r="G77" s="3">
        <v>81261970</v>
      </c>
      <c r="H77" s="3">
        <v>56940082</v>
      </c>
      <c r="I77" s="3">
        <v>81679971</v>
      </c>
      <c r="J77" s="3">
        <v>85600613</v>
      </c>
      <c r="K77" s="3">
        <v>89709441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73235176</v>
      </c>
      <c r="C79" s="3">
        <v>524403626</v>
      </c>
      <c r="D79" s="3">
        <v>-33436553</v>
      </c>
      <c r="E79" s="3">
        <v>5000365</v>
      </c>
      <c r="F79" s="3">
        <v>39999989</v>
      </c>
      <c r="G79" s="3">
        <v>39999989</v>
      </c>
      <c r="H79" s="3">
        <v>22377355</v>
      </c>
      <c r="I79" s="3">
        <v>40000566</v>
      </c>
      <c r="J79" s="3">
        <v>232000568</v>
      </c>
      <c r="K79" s="3">
        <v>1345600568</v>
      </c>
    </row>
    <row r="80" spans="1:11" ht="12.75" hidden="1">
      <c r="A80" s="1" t="s">
        <v>69</v>
      </c>
      <c r="B80" s="3">
        <v>7935944</v>
      </c>
      <c r="C80" s="3">
        <v>-95930847</v>
      </c>
      <c r="D80" s="3">
        <v>-15857513</v>
      </c>
      <c r="E80" s="3">
        <v>9736017</v>
      </c>
      <c r="F80" s="3">
        <v>9736043</v>
      </c>
      <c r="G80" s="3">
        <v>9736043</v>
      </c>
      <c r="H80" s="3">
        <v>38671444</v>
      </c>
      <c r="I80" s="3">
        <v>9736664</v>
      </c>
      <c r="J80" s="3">
        <v>56469278</v>
      </c>
      <c r="K80" s="3">
        <v>327519278</v>
      </c>
    </row>
    <row r="81" spans="1:11" ht="12.75" hidden="1">
      <c r="A81" s="1" t="s">
        <v>70</v>
      </c>
      <c r="B81" s="3">
        <v>8771502</v>
      </c>
      <c r="C81" s="3">
        <v>8034704</v>
      </c>
      <c r="D81" s="3">
        <v>1781801</v>
      </c>
      <c r="E81" s="3">
        <v>370</v>
      </c>
      <c r="F81" s="3">
        <v>2108434</v>
      </c>
      <c r="G81" s="3">
        <v>2108434</v>
      </c>
      <c r="H81" s="3">
        <v>-2008311</v>
      </c>
      <c r="I81" s="3">
        <v>2108405</v>
      </c>
      <c r="J81" s="3">
        <v>12226405</v>
      </c>
      <c r="K81" s="3">
        <v>70913405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18297952</v>
      </c>
      <c r="C83" s="3">
        <v>0</v>
      </c>
      <c r="D83" s="3">
        <v>0</v>
      </c>
      <c r="E83" s="3">
        <v>0</v>
      </c>
      <c r="F83" s="3">
        <v>67021137</v>
      </c>
      <c r="G83" s="3">
        <v>67021137</v>
      </c>
      <c r="H83" s="3">
        <v>0</v>
      </c>
      <c r="I83" s="3">
        <v>52277329</v>
      </c>
      <c r="J83" s="3">
        <v>54787875</v>
      </c>
      <c r="K83" s="3">
        <v>57417705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22833470</v>
      </c>
      <c r="C5" s="6">
        <v>36235580</v>
      </c>
      <c r="D5" s="23">
        <v>0</v>
      </c>
      <c r="E5" s="24">
        <v>0</v>
      </c>
      <c r="F5" s="6">
        <v>28000000</v>
      </c>
      <c r="G5" s="25">
        <v>28000000</v>
      </c>
      <c r="H5" s="26">
        <v>28503301</v>
      </c>
      <c r="I5" s="24">
        <v>27806121</v>
      </c>
      <c r="J5" s="6">
        <v>29085203</v>
      </c>
      <c r="K5" s="25">
        <v>30423122</v>
      </c>
    </row>
    <row r="6" spans="1:11" ht="13.5">
      <c r="A6" s="22" t="s">
        <v>19</v>
      </c>
      <c r="B6" s="6">
        <v>15639518</v>
      </c>
      <c r="C6" s="6">
        <v>32199944</v>
      </c>
      <c r="D6" s="23">
        <v>0</v>
      </c>
      <c r="E6" s="24">
        <v>19494601</v>
      </c>
      <c r="F6" s="6">
        <v>19321671</v>
      </c>
      <c r="G6" s="25">
        <v>19321671</v>
      </c>
      <c r="H6" s="26">
        <v>19932247</v>
      </c>
      <c r="I6" s="24">
        <v>17767440</v>
      </c>
      <c r="J6" s="6">
        <v>18584741</v>
      </c>
      <c r="K6" s="25">
        <v>19439641</v>
      </c>
    </row>
    <row r="7" spans="1:11" ht="13.5">
      <c r="A7" s="22" t="s">
        <v>20</v>
      </c>
      <c r="B7" s="6">
        <v>318819</v>
      </c>
      <c r="C7" s="6">
        <v>0</v>
      </c>
      <c r="D7" s="23">
        <v>0</v>
      </c>
      <c r="E7" s="24">
        <v>526000</v>
      </c>
      <c r="F7" s="6">
        <v>526000</v>
      </c>
      <c r="G7" s="25">
        <v>526000</v>
      </c>
      <c r="H7" s="26">
        <v>441960</v>
      </c>
      <c r="I7" s="24">
        <v>500000</v>
      </c>
      <c r="J7" s="6">
        <v>523000</v>
      </c>
      <c r="K7" s="25">
        <v>547058</v>
      </c>
    </row>
    <row r="8" spans="1:11" ht="13.5">
      <c r="A8" s="22" t="s">
        <v>21</v>
      </c>
      <c r="B8" s="6">
        <v>44804241</v>
      </c>
      <c r="C8" s="6">
        <v>56569328</v>
      </c>
      <c r="D8" s="23">
        <v>0</v>
      </c>
      <c r="E8" s="24">
        <v>50386879</v>
      </c>
      <c r="F8" s="6">
        <v>47089993</v>
      </c>
      <c r="G8" s="25">
        <v>47089993</v>
      </c>
      <c r="H8" s="26">
        <v>46187202</v>
      </c>
      <c r="I8" s="24">
        <v>49497400</v>
      </c>
      <c r="J8" s="6">
        <v>51774280</v>
      </c>
      <c r="K8" s="25">
        <v>54155897</v>
      </c>
    </row>
    <row r="9" spans="1:11" ht="13.5">
      <c r="A9" s="22" t="s">
        <v>22</v>
      </c>
      <c r="B9" s="6">
        <v>8868749</v>
      </c>
      <c r="C9" s="6">
        <v>13538223</v>
      </c>
      <c r="D9" s="23">
        <v>0</v>
      </c>
      <c r="E9" s="24">
        <v>68397336</v>
      </c>
      <c r="F9" s="6">
        <v>38063393</v>
      </c>
      <c r="G9" s="25">
        <v>38063393</v>
      </c>
      <c r="H9" s="26">
        <v>8510797</v>
      </c>
      <c r="I9" s="24">
        <v>7580995</v>
      </c>
      <c r="J9" s="6">
        <v>7929722</v>
      </c>
      <c r="K9" s="25">
        <v>8294488</v>
      </c>
    </row>
    <row r="10" spans="1:11" ht="25.5">
      <c r="A10" s="27" t="s">
        <v>114</v>
      </c>
      <c r="B10" s="28">
        <f>SUM(B5:B9)</f>
        <v>92464797</v>
      </c>
      <c r="C10" s="29">
        <f aca="true" t="shared" si="0" ref="C10:K10">SUM(C5:C9)</f>
        <v>138543075</v>
      </c>
      <c r="D10" s="30">
        <f t="shared" si="0"/>
        <v>0</v>
      </c>
      <c r="E10" s="28">
        <f t="shared" si="0"/>
        <v>138804816</v>
      </c>
      <c r="F10" s="29">
        <f t="shared" si="0"/>
        <v>133001057</v>
      </c>
      <c r="G10" s="31">
        <f t="shared" si="0"/>
        <v>133001057</v>
      </c>
      <c r="H10" s="32">
        <f t="shared" si="0"/>
        <v>103575507</v>
      </c>
      <c r="I10" s="28">
        <f t="shared" si="0"/>
        <v>103151956</v>
      </c>
      <c r="J10" s="29">
        <f t="shared" si="0"/>
        <v>107896946</v>
      </c>
      <c r="K10" s="31">
        <f t="shared" si="0"/>
        <v>112860206</v>
      </c>
    </row>
    <row r="11" spans="1:11" ht="13.5">
      <c r="A11" s="22" t="s">
        <v>23</v>
      </c>
      <c r="B11" s="6">
        <v>48740149</v>
      </c>
      <c r="C11" s="6">
        <v>31856859</v>
      </c>
      <c r="D11" s="23">
        <v>0</v>
      </c>
      <c r="E11" s="24">
        <v>55800029</v>
      </c>
      <c r="F11" s="6">
        <v>53323268</v>
      </c>
      <c r="G11" s="25">
        <v>53323268</v>
      </c>
      <c r="H11" s="26">
        <v>54461000</v>
      </c>
      <c r="I11" s="24">
        <v>46842688</v>
      </c>
      <c r="J11" s="6">
        <v>48432637</v>
      </c>
      <c r="K11" s="25">
        <v>50660536</v>
      </c>
    </row>
    <row r="12" spans="1:11" ht="13.5">
      <c r="A12" s="22" t="s">
        <v>24</v>
      </c>
      <c r="B12" s="6">
        <v>4157107</v>
      </c>
      <c r="C12" s="6">
        <v>1955751</v>
      </c>
      <c r="D12" s="23">
        <v>0</v>
      </c>
      <c r="E12" s="24">
        <v>4543078</v>
      </c>
      <c r="F12" s="6">
        <v>4554078</v>
      </c>
      <c r="G12" s="25">
        <v>4554078</v>
      </c>
      <c r="H12" s="26">
        <v>4933019</v>
      </c>
      <c r="I12" s="24">
        <v>4508969</v>
      </c>
      <c r="J12" s="6">
        <v>4716382</v>
      </c>
      <c r="K12" s="25">
        <v>4933334</v>
      </c>
    </row>
    <row r="13" spans="1:11" ht="13.5">
      <c r="A13" s="22" t="s">
        <v>115</v>
      </c>
      <c r="B13" s="6">
        <v>21561781</v>
      </c>
      <c r="C13" s="6">
        <v>6366932</v>
      </c>
      <c r="D13" s="23">
        <v>0</v>
      </c>
      <c r="E13" s="24">
        <v>18500000</v>
      </c>
      <c r="F13" s="6">
        <v>18500000</v>
      </c>
      <c r="G13" s="25">
        <v>18500000</v>
      </c>
      <c r="H13" s="26">
        <v>0</v>
      </c>
      <c r="I13" s="24">
        <v>14000000</v>
      </c>
      <c r="J13" s="6">
        <v>14644000</v>
      </c>
      <c r="K13" s="25">
        <v>15317624</v>
      </c>
    </row>
    <row r="14" spans="1:11" ht="13.5">
      <c r="A14" s="22" t="s">
        <v>25</v>
      </c>
      <c r="B14" s="6">
        <v>1844077</v>
      </c>
      <c r="C14" s="6">
        <v>865659</v>
      </c>
      <c r="D14" s="23">
        <v>0</v>
      </c>
      <c r="E14" s="24">
        <v>736400</v>
      </c>
      <c r="F14" s="6">
        <v>736000</v>
      </c>
      <c r="G14" s="25">
        <v>736000</v>
      </c>
      <c r="H14" s="26">
        <v>578427</v>
      </c>
      <c r="I14" s="24">
        <v>500000</v>
      </c>
      <c r="J14" s="6">
        <v>523000</v>
      </c>
      <c r="K14" s="25">
        <v>547058</v>
      </c>
    </row>
    <row r="15" spans="1:11" ht="13.5">
      <c r="A15" s="22" t="s">
        <v>26</v>
      </c>
      <c r="B15" s="6">
        <v>8497041</v>
      </c>
      <c r="C15" s="6">
        <v>24497989</v>
      </c>
      <c r="D15" s="23">
        <v>0</v>
      </c>
      <c r="E15" s="24">
        <v>13357719</v>
      </c>
      <c r="F15" s="6">
        <v>13437719</v>
      </c>
      <c r="G15" s="25">
        <v>13437719</v>
      </c>
      <c r="H15" s="26">
        <v>9824594</v>
      </c>
      <c r="I15" s="24">
        <v>9416355</v>
      </c>
      <c r="J15" s="6">
        <v>9849507</v>
      </c>
      <c r="K15" s="25">
        <v>10302585</v>
      </c>
    </row>
    <row r="16" spans="1:11" ht="13.5">
      <c r="A16" s="22" t="s">
        <v>21</v>
      </c>
      <c r="B16" s="6">
        <v>0</v>
      </c>
      <c r="C16" s="6">
        <v>270982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74855214</v>
      </c>
      <c r="C17" s="6">
        <v>15000121</v>
      </c>
      <c r="D17" s="23">
        <v>0</v>
      </c>
      <c r="E17" s="24">
        <v>45264388</v>
      </c>
      <c r="F17" s="6">
        <v>40987206</v>
      </c>
      <c r="G17" s="25">
        <v>40987206</v>
      </c>
      <c r="H17" s="26">
        <v>8365172</v>
      </c>
      <c r="I17" s="24">
        <v>27953996</v>
      </c>
      <c r="J17" s="6">
        <v>29239879</v>
      </c>
      <c r="K17" s="25">
        <v>30584912</v>
      </c>
    </row>
    <row r="18" spans="1:11" ht="13.5">
      <c r="A18" s="33" t="s">
        <v>28</v>
      </c>
      <c r="B18" s="34">
        <f>SUM(B11:B17)</f>
        <v>159655369</v>
      </c>
      <c r="C18" s="35">
        <f aca="true" t="shared" si="1" ref="C18:K18">SUM(C11:C17)</f>
        <v>80814293</v>
      </c>
      <c r="D18" s="36">
        <f t="shared" si="1"/>
        <v>0</v>
      </c>
      <c r="E18" s="34">
        <f t="shared" si="1"/>
        <v>138201614</v>
      </c>
      <c r="F18" s="35">
        <f t="shared" si="1"/>
        <v>131538271</v>
      </c>
      <c r="G18" s="37">
        <f t="shared" si="1"/>
        <v>131538271</v>
      </c>
      <c r="H18" s="38">
        <f t="shared" si="1"/>
        <v>78162212</v>
      </c>
      <c r="I18" s="34">
        <f t="shared" si="1"/>
        <v>103222008</v>
      </c>
      <c r="J18" s="35">
        <f t="shared" si="1"/>
        <v>107405405</v>
      </c>
      <c r="K18" s="37">
        <f t="shared" si="1"/>
        <v>112346049</v>
      </c>
    </row>
    <row r="19" spans="1:11" ht="13.5">
      <c r="A19" s="33" t="s">
        <v>29</v>
      </c>
      <c r="B19" s="39">
        <f>+B10-B18</f>
        <v>-67190572</v>
      </c>
      <c r="C19" s="40">
        <f aca="true" t="shared" si="2" ref="C19:K19">+C10-C18</f>
        <v>57728782</v>
      </c>
      <c r="D19" s="41">
        <f t="shared" si="2"/>
        <v>0</v>
      </c>
      <c r="E19" s="39">
        <f t="shared" si="2"/>
        <v>603202</v>
      </c>
      <c r="F19" s="40">
        <f t="shared" si="2"/>
        <v>1462786</v>
      </c>
      <c r="G19" s="42">
        <f t="shared" si="2"/>
        <v>1462786</v>
      </c>
      <c r="H19" s="43">
        <f t="shared" si="2"/>
        <v>25413295</v>
      </c>
      <c r="I19" s="39">
        <f t="shared" si="2"/>
        <v>-70052</v>
      </c>
      <c r="J19" s="40">
        <f t="shared" si="2"/>
        <v>491541</v>
      </c>
      <c r="K19" s="42">
        <f t="shared" si="2"/>
        <v>514157</v>
      </c>
    </row>
    <row r="20" spans="1:11" ht="25.5">
      <c r="A20" s="44" t="s">
        <v>30</v>
      </c>
      <c r="B20" s="45">
        <v>16028026</v>
      </c>
      <c r="C20" s="46">
        <v>-31030217</v>
      </c>
      <c r="D20" s="47">
        <v>0</v>
      </c>
      <c r="E20" s="45">
        <v>17090350</v>
      </c>
      <c r="F20" s="46">
        <v>17653000</v>
      </c>
      <c r="G20" s="48">
        <v>17653000</v>
      </c>
      <c r="H20" s="49">
        <v>10185064</v>
      </c>
      <c r="I20" s="45">
        <v>10647600</v>
      </c>
      <c r="J20" s="46">
        <v>19241390</v>
      </c>
      <c r="K20" s="48">
        <v>20149710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-51162546</v>
      </c>
      <c r="C22" s="58">
        <f aca="true" t="shared" si="3" ref="C22:K22">SUM(C19:C21)</f>
        <v>26698565</v>
      </c>
      <c r="D22" s="59">
        <f t="shared" si="3"/>
        <v>0</v>
      </c>
      <c r="E22" s="57">
        <f t="shared" si="3"/>
        <v>17693552</v>
      </c>
      <c r="F22" s="58">
        <f t="shared" si="3"/>
        <v>19115786</v>
      </c>
      <c r="G22" s="60">
        <f t="shared" si="3"/>
        <v>19115786</v>
      </c>
      <c r="H22" s="61">
        <f t="shared" si="3"/>
        <v>35598359</v>
      </c>
      <c r="I22" s="57">
        <f t="shared" si="3"/>
        <v>10577548</v>
      </c>
      <c r="J22" s="58">
        <f t="shared" si="3"/>
        <v>19732931</v>
      </c>
      <c r="K22" s="60">
        <f t="shared" si="3"/>
        <v>20663867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-51162546</v>
      </c>
      <c r="C24" s="40">
        <f aca="true" t="shared" si="4" ref="C24:K24">SUM(C22:C23)</f>
        <v>26698565</v>
      </c>
      <c r="D24" s="41">
        <f t="shared" si="4"/>
        <v>0</v>
      </c>
      <c r="E24" s="39">
        <f t="shared" si="4"/>
        <v>17693552</v>
      </c>
      <c r="F24" s="40">
        <f t="shared" si="4"/>
        <v>19115786</v>
      </c>
      <c r="G24" s="42">
        <f t="shared" si="4"/>
        <v>19115786</v>
      </c>
      <c r="H24" s="43">
        <f t="shared" si="4"/>
        <v>35598359</v>
      </c>
      <c r="I24" s="39">
        <f t="shared" si="4"/>
        <v>10577548</v>
      </c>
      <c r="J24" s="40">
        <f t="shared" si="4"/>
        <v>19732931</v>
      </c>
      <c r="K24" s="42">
        <f t="shared" si="4"/>
        <v>20663867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38356901</v>
      </c>
      <c r="C27" s="7">
        <v>78600178</v>
      </c>
      <c r="D27" s="69">
        <v>0</v>
      </c>
      <c r="E27" s="70">
        <v>16691125</v>
      </c>
      <c r="F27" s="7">
        <v>17410350</v>
      </c>
      <c r="G27" s="71">
        <v>17410350</v>
      </c>
      <c r="H27" s="72">
        <v>8487236</v>
      </c>
      <c r="I27" s="70">
        <v>9537044</v>
      </c>
      <c r="J27" s="7">
        <v>15577390</v>
      </c>
      <c r="K27" s="71">
        <v>18013042</v>
      </c>
    </row>
    <row r="28" spans="1:11" ht="13.5">
      <c r="A28" s="73" t="s">
        <v>34</v>
      </c>
      <c r="B28" s="6">
        <v>23827503</v>
      </c>
      <c r="C28" s="6">
        <v>3348911</v>
      </c>
      <c r="D28" s="23">
        <v>0</v>
      </c>
      <c r="E28" s="24">
        <v>16691125</v>
      </c>
      <c r="F28" s="6">
        <v>17090350</v>
      </c>
      <c r="G28" s="25">
        <v>17090350</v>
      </c>
      <c r="H28" s="26">
        <v>0</v>
      </c>
      <c r="I28" s="24">
        <v>9258783</v>
      </c>
      <c r="J28" s="6">
        <v>15577390</v>
      </c>
      <c r="K28" s="25">
        <v>18013042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14529398</v>
      </c>
      <c r="C31" s="6">
        <v>0</v>
      </c>
      <c r="D31" s="23">
        <v>0</v>
      </c>
      <c r="E31" s="24">
        <v>0</v>
      </c>
      <c r="F31" s="6">
        <v>170000</v>
      </c>
      <c r="G31" s="25">
        <v>170000</v>
      </c>
      <c r="H31" s="26">
        <v>0</v>
      </c>
      <c r="I31" s="24">
        <v>278261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38356901</v>
      </c>
      <c r="C32" s="7">
        <f aca="true" t="shared" si="5" ref="C32:K32">SUM(C28:C31)</f>
        <v>3348911</v>
      </c>
      <c r="D32" s="69">
        <f t="shared" si="5"/>
        <v>0</v>
      </c>
      <c r="E32" s="70">
        <f t="shared" si="5"/>
        <v>16691125</v>
      </c>
      <c r="F32" s="7">
        <f t="shared" si="5"/>
        <v>17260350</v>
      </c>
      <c r="G32" s="71">
        <f t="shared" si="5"/>
        <v>17260350</v>
      </c>
      <c r="H32" s="72">
        <f t="shared" si="5"/>
        <v>0</v>
      </c>
      <c r="I32" s="70">
        <f t="shared" si="5"/>
        <v>9537044</v>
      </c>
      <c r="J32" s="7">
        <f t="shared" si="5"/>
        <v>15577390</v>
      </c>
      <c r="K32" s="71">
        <f t="shared" si="5"/>
        <v>18013042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14322511</v>
      </c>
      <c r="C35" s="6">
        <v>471132089</v>
      </c>
      <c r="D35" s="23">
        <v>0</v>
      </c>
      <c r="E35" s="24">
        <v>6610912</v>
      </c>
      <c r="F35" s="6">
        <v>37564226</v>
      </c>
      <c r="G35" s="25">
        <v>37564226</v>
      </c>
      <c r="H35" s="26">
        <v>23539363</v>
      </c>
      <c r="I35" s="24">
        <v>63452518</v>
      </c>
      <c r="J35" s="6">
        <v>79021089</v>
      </c>
      <c r="K35" s="25">
        <v>91983289</v>
      </c>
    </row>
    <row r="36" spans="1:11" ht="13.5">
      <c r="A36" s="22" t="s">
        <v>40</v>
      </c>
      <c r="B36" s="6">
        <v>340472465</v>
      </c>
      <c r="C36" s="6">
        <v>248584463</v>
      </c>
      <c r="D36" s="23">
        <v>0</v>
      </c>
      <c r="E36" s="24">
        <v>88348785</v>
      </c>
      <c r="F36" s="6">
        <v>349609041</v>
      </c>
      <c r="G36" s="25">
        <v>349609041</v>
      </c>
      <c r="H36" s="26">
        <v>8487236</v>
      </c>
      <c r="I36" s="24">
        <v>334353647</v>
      </c>
      <c r="J36" s="6">
        <v>318467808</v>
      </c>
      <c r="K36" s="25">
        <v>315563975</v>
      </c>
    </row>
    <row r="37" spans="1:11" ht="13.5">
      <c r="A37" s="22" t="s">
        <v>41</v>
      </c>
      <c r="B37" s="6">
        <v>43082966</v>
      </c>
      <c r="C37" s="6">
        <v>174885747</v>
      </c>
      <c r="D37" s="23">
        <v>0</v>
      </c>
      <c r="E37" s="24">
        <v>98836725</v>
      </c>
      <c r="F37" s="6">
        <v>36053969</v>
      </c>
      <c r="G37" s="25">
        <v>36053969</v>
      </c>
      <c r="H37" s="26">
        <v>-259868</v>
      </c>
      <c r="I37" s="24">
        <v>12067630</v>
      </c>
      <c r="J37" s="6">
        <v>10875512</v>
      </c>
      <c r="K37" s="25">
        <v>9534350</v>
      </c>
    </row>
    <row r="38" spans="1:11" ht="13.5">
      <c r="A38" s="22" t="s">
        <v>42</v>
      </c>
      <c r="B38" s="6">
        <v>20013490</v>
      </c>
      <c r="C38" s="6">
        <v>26413101</v>
      </c>
      <c r="D38" s="23">
        <v>0</v>
      </c>
      <c r="E38" s="24">
        <v>279310</v>
      </c>
      <c r="F38" s="6">
        <v>-21000003</v>
      </c>
      <c r="G38" s="25">
        <v>-21000003</v>
      </c>
      <c r="H38" s="26">
        <v>0</v>
      </c>
      <c r="I38" s="24">
        <v>29796274</v>
      </c>
      <c r="J38" s="6">
        <v>31166899</v>
      </c>
      <c r="K38" s="25">
        <v>32600576</v>
      </c>
    </row>
    <row r="39" spans="1:11" ht="13.5">
      <c r="A39" s="22" t="s">
        <v>43</v>
      </c>
      <c r="B39" s="6">
        <v>291698520</v>
      </c>
      <c r="C39" s="6">
        <v>491719139</v>
      </c>
      <c r="D39" s="23">
        <v>0</v>
      </c>
      <c r="E39" s="24">
        <v>-21849890</v>
      </c>
      <c r="F39" s="6">
        <v>353003515</v>
      </c>
      <c r="G39" s="25">
        <v>353003515</v>
      </c>
      <c r="H39" s="26">
        <v>-3311892</v>
      </c>
      <c r="I39" s="24">
        <v>355942261</v>
      </c>
      <c r="J39" s="6">
        <v>355446486</v>
      </c>
      <c r="K39" s="25">
        <v>365412338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11223715</v>
      </c>
      <c r="C42" s="6">
        <v>0</v>
      </c>
      <c r="D42" s="23">
        <v>0</v>
      </c>
      <c r="E42" s="24">
        <v>-7687292</v>
      </c>
      <c r="F42" s="6">
        <v>133851590</v>
      </c>
      <c r="G42" s="25">
        <v>133851590</v>
      </c>
      <c r="H42" s="26">
        <v>-6524210</v>
      </c>
      <c r="I42" s="24">
        <v>96406208</v>
      </c>
      <c r="J42" s="6">
        <v>109775998</v>
      </c>
      <c r="K42" s="25">
        <v>114939684</v>
      </c>
    </row>
    <row r="43" spans="1:11" ht="13.5">
      <c r="A43" s="22" t="s">
        <v>46</v>
      </c>
      <c r="B43" s="6">
        <v>-13641031</v>
      </c>
      <c r="C43" s="6">
        <v>22821410</v>
      </c>
      <c r="D43" s="23">
        <v>0</v>
      </c>
      <c r="E43" s="24">
        <v>0</v>
      </c>
      <c r="F43" s="6">
        <v>-17410350</v>
      </c>
      <c r="G43" s="25">
        <v>-17410350</v>
      </c>
      <c r="H43" s="26">
        <v>0</v>
      </c>
      <c r="I43" s="24">
        <v>-9537044</v>
      </c>
      <c r="J43" s="6">
        <v>-15577390</v>
      </c>
      <c r="K43" s="25">
        <v>-18013042</v>
      </c>
    </row>
    <row r="44" spans="1:11" ht="13.5">
      <c r="A44" s="22" t="s">
        <v>47</v>
      </c>
      <c r="B44" s="6">
        <v>0</v>
      </c>
      <c r="C44" s="6">
        <v>1510104</v>
      </c>
      <c r="D44" s="23">
        <v>0</v>
      </c>
      <c r="E44" s="24">
        <v>-1</v>
      </c>
      <c r="F44" s="6">
        <v>1</v>
      </c>
      <c r="G44" s="25">
        <v>1</v>
      </c>
      <c r="H44" s="26">
        <v>8576</v>
      </c>
      <c r="I44" s="24">
        <v>411091</v>
      </c>
      <c r="J44" s="6">
        <v>-11169</v>
      </c>
      <c r="K44" s="25">
        <v>-364998</v>
      </c>
    </row>
    <row r="45" spans="1:11" ht="13.5">
      <c r="A45" s="33" t="s">
        <v>48</v>
      </c>
      <c r="B45" s="7">
        <v>-261390</v>
      </c>
      <c r="C45" s="7">
        <v>28367737</v>
      </c>
      <c r="D45" s="69">
        <v>0</v>
      </c>
      <c r="E45" s="70">
        <v>-4136574</v>
      </c>
      <c r="F45" s="7">
        <v>261312362</v>
      </c>
      <c r="G45" s="71">
        <v>261312362</v>
      </c>
      <c r="H45" s="72">
        <v>-6524210</v>
      </c>
      <c r="I45" s="70">
        <v>101419915</v>
      </c>
      <c r="J45" s="7">
        <v>128720406</v>
      </c>
      <c r="K45" s="71">
        <v>152569736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-261705</v>
      </c>
      <c r="C48" s="6">
        <v>10458040</v>
      </c>
      <c r="D48" s="23">
        <v>0</v>
      </c>
      <c r="E48" s="24">
        <v>-39698886</v>
      </c>
      <c r="F48" s="6">
        <v>13804454</v>
      </c>
      <c r="G48" s="25">
        <v>13804454</v>
      </c>
      <c r="H48" s="26">
        <v>983515</v>
      </c>
      <c r="I48" s="24">
        <v>31281767</v>
      </c>
      <c r="J48" s="6">
        <v>54406298</v>
      </c>
      <c r="K48" s="25">
        <v>75272031</v>
      </c>
    </row>
    <row r="49" spans="1:11" ht="13.5">
      <c r="A49" s="22" t="s">
        <v>51</v>
      </c>
      <c r="B49" s="6">
        <f>+B75</f>
        <v>28747870.23666153</v>
      </c>
      <c r="C49" s="6">
        <f aca="true" t="shared" si="6" ref="C49:K49">+C75</f>
        <v>131935331</v>
      </c>
      <c r="D49" s="23">
        <f t="shared" si="6"/>
        <v>0</v>
      </c>
      <c r="E49" s="24">
        <f t="shared" si="6"/>
        <v>97340176</v>
      </c>
      <c r="F49" s="6">
        <f t="shared" si="6"/>
        <v>10660160.63522691</v>
      </c>
      <c r="G49" s="25">
        <f t="shared" si="6"/>
        <v>10660160.63522691</v>
      </c>
      <c r="H49" s="26">
        <f t="shared" si="6"/>
        <v>-251292</v>
      </c>
      <c r="I49" s="24">
        <f t="shared" si="6"/>
        <v>-13009581.01616564</v>
      </c>
      <c r="J49" s="6">
        <f t="shared" si="6"/>
        <v>-8513077.76783418</v>
      </c>
      <c r="K49" s="25">
        <f t="shared" si="6"/>
        <v>-3550622.007470617</v>
      </c>
    </row>
    <row r="50" spans="1:11" ht="13.5">
      <c r="A50" s="33" t="s">
        <v>52</v>
      </c>
      <c r="B50" s="7">
        <f>+B48-B49</f>
        <v>-29009575.23666153</v>
      </c>
      <c r="C50" s="7">
        <f aca="true" t="shared" si="7" ref="C50:K50">+C48-C49</f>
        <v>-121477291</v>
      </c>
      <c r="D50" s="69">
        <f t="shared" si="7"/>
        <v>0</v>
      </c>
      <c r="E50" s="70">
        <f t="shared" si="7"/>
        <v>-137039062</v>
      </c>
      <c r="F50" s="7">
        <f t="shared" si="7"/>
        <v>3144293.364773091</v>
      </c>
      <c r="G50" s="71">
        <f t="shared" si="7"/>
        <v>3144293.364773091</v>
      </c>
      <c r="H50" s="72">
        <f t="shared" si="7"/>
        <v>1234807</v>
      </c>
      <c r="I50" s="70">
        <f t="shared" si="7"/>
        <v>44291348.016165644</v>
      </c>
      <c r="J50" s="7">
        <f t="shared" si="7"/>
        <v>62919375.76783418</v>
      </c>
      <c r="K50" s="71">
        <f t="shared" si="7"/>
        <v>78822653.00747062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340507571</v>
      </c>
      <c r="C53" s="6">
        <v>271380435</v>
      </c>
      <c r="D53" s="23">
        <v>0</v>
      </c>
      <c r="E53" s="24">
        <v>88348785</v>
      </c>
      <c r="F53" s="6">
        <v>349609040</v>
      </c>
      <c r="G53" s="25">
        <v>349609040</v>
      </c>
      <c r="H53" s="26">
        <v>8487236</v>
      </c>
      <c r="I53" s="24">
        <v>325094864</v>
      </c>
      <c r="J53" s="6">
        <v>305725076</v>
      </c>
      <c r="K53" s="25">
        <v>300498439</v>
      </c>
    </row>
    <row r="54" spans="1:11" ht="13.5">
      <c r="A54" s="22" t="s">
        <v>55</v>
      </c>
      <c r="B54" s="6">
        <v>21561781</v>
      </c>
      <c r="C54" s="6">
        <v>0</v>
      </c>
      <c r="D54" s="23">
        <v>0</v>
      </c>
      <c r="E54" s="24">
        <v>18500000</v>
      </c>
      <c r="F54" s="6">
        <v>18500000</v>
      </c>
      <c r="G54" s="25">
        <v>18500000</v>
      </c>
      <c r="H54" s="26">
        <v>0</v>
      </c>
      <c r="I54" s="24">
        <v>14000000</v>
      </c>
      <c r="J54" s="6">
        <v>14644000</v>
      </c>
      <c r="K54" s="25">
        <v>15317624</v>
      </c>
    </row>
    <row r="55" spans="1:11" ht="13.5">
      <c r="A55" s="22" t="s">
        <v>56</v>
      </c>
      <c r="B55" s="6">
        <v>0</v>
      </c>
      <c r="C55" s="6">
        <v>-5145447</v>
      </c>
      <c r="D55" s="23">
        <v>0</v>
      </c>
      <c r="E55" s="24">
        <v>16691125</v>
      </c>
      <c r="F55" s="6">
        <v>17090350</v>
      </c>
      <c r="G55" s="25">
        <v>17090350</v>
      </c>
      <c r="H55" s="26">
        <v>8487236</v>
      </c>
      <c r="I55" s="24">
        <v>7084870</v>
      </c>
      <c r="J55" s="6">
        <v>11890434</v>
      </c>
      <c r="K55" s="25">
        <v>14156486</v>
      </c>
    </row>
    <row r="56" spans="1:11" ht="13.5">
      <c r="A56" s="22" t="s">
        <v>57</v>
      </c>
      <c r="B56" s="6">
        <v>1356500</v>
      </c>
      <c r="C56" s="6">
        <v>1490002</v>
      </c>
      <c r="D56" s="23">
        <v>0</v>
      </c>
      <c r="E56" s="24">
        <v>9858372</v>
      </c>
      <c r="F56" s="6">
        <v>5821757</v>
      </c>
      <c r="G56" s="25">
        <v>5821757</v>
      </c>
      <c r="H56" s="26">
        <v>149912</v>
      </c>
      <c r="I56" s="24">
        <v>1095652</v>
      </c>
      <c r="J56" s="6">
        <v>1146052</v>
      </c>
      <c r="K56" s="25">
        <v>1198771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-824404</v>
      </c>
      <c r="E59" s="24">
        <v>0</v>
      </c>
      <c r="F59" s="6">
        <v>1331717</v>
      </c>
      <c r="G59" s="25">
        <v>1331717</v>
      </c>
      <c r="H59" s="26">
        <v>1331717</v>
      </c>
      <c r="I59" s="24">
        <v>2450947</v>
      </c>
      <c r="J59" s="6">
        <v>2832531</v>
      </c>
      <c r="K59" s="25">
        <v>2962828</v>
      </c>
    </row>
    <row r="60" spans="1:11" ht="13.5">
      <c r="A60" s="90" t="s">
        <v>60</v>
      </c>
      <c r="B60" s="6">
        <v>0</v>
      </c>
      <c r="C60" s="6">
        <v>0</v>
      </c>
      <c r="D60" s="23">
        <v>655315</v>
      </c>
      <c r="E60" s="24">
        <v>0</v>
      </c>
      <c r="F60" s="6">
        <v>113594</v>
      </c>
      <c r="G60" s="25">
        <v>113594</v>
      </c>
      <c r="H60" s="26">
        <v>113594</v>
      </c>
      <c r="I60" s="24">
        <v>0</v>
      </c>
      <c r="J60" s="6">
        <v>3858165</v>
      </c>
      <c r="K60" s="25">
        <v>4035641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1941</v>
      </c>
      <c r="C62" s="98">
        <v>1941</v>
      </c>
      <c r="D62" s="99">
        <v>1941</v>
      </c>
      <c r="E62" s="97">
        <v>1941</v>
      </c>
      <c r="F62" s="98">
        <v>1941</v>
      </c>
      <c r="G62" s="99">
        <v>1941</v>
      </c>
      <c r="H62" s="100">
        <v>1941</v>
      </c>
      <c r="I62" s="97">
        <v>1941</v>
      </c>
      <c r="J62" s="98">
        <v>1941</v>
      </c>
      <c r="K62" s="99">
        <v>1941</v>
      </c>
    </row>
    <row r="63" spans="1:11" ht="13.5">
      <c r="A63" s="96" t="s">
        <v>63</v>
      </c>
      <c r="B63" s="97">
        <v>1987</v>
      </c>
      <c r="C63" s="98">
        <v>1987</v>
      </c>
      <c r="D63" s="99">
        <v>1987</v>
      </c>
      <c r="E63" s="97">
        <v>1987</v>
      </c>
      <c r="F63" s="98">
        <v>1987</v>
      </c>
      <c r="G63" s="99">
        <v>1987</v>
      </c>
      <c r="H63" s="100">
        <v>1987</v>
      </c>
      <c r="I63" s="97">
        <v>1987</v>
      </c>
      <c r="J63" s="98">
        <v>1987</v>
      </c>
      <c r="K63" s="99">
        <v>1987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6184</v>
      </c>
      <c r="C65" s="98">
        <v>6184</v>
      </c>
      <c r="D65" s="99">
        <v>6184</v>
      </c>
      <c r="E65" s="97">
        <v>6184</v>
      </c>
      <c r="F65" s="98">
        <v>6184</v>
      </c>
      <c r="G65" s="99">
        <v>6184</v>
      </c>
      <c r="H65" s="100">
        <v>6184</v>
      </c>
      <c r="I65" s="97">
        <v>6184</v>
      </c>
      <c r="J65" s="98">
        <v>6184</v>
      </c>
      <c r="K65" s="99">
        <v>6184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0.889671231540149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0.856956966737249</v>
      </c>
      <c r="G70" s="5">
        <f t="shared" si="8"/>
        <v>0.856956966737249</v>
      </c>
      <c r="H70" s="5">
        <f t="shared" si="8"/>
        <v>0</v>
      </c>
      <c r="I70" s="5">
        <f t="shared" si="8"/>
        <v>0.7538994043429587</v>
      </c>
      <c r="J70" s="5">
        <f t="shared" si="8"/>
        <v>0.7538994244490712</v>
      </c>
      <c r="K70" s="5">
        <f t="shared" si="8"/>
        <v>0.7538994081277085</v>
      </c>
    </row>
    <row r="71" spans="1:11" ht="12.75" hidden="1">
      <c r="A71" s="2" t="s">
        <v>120</v>
      </c>
      <c r="B71" s="2">
        <f>+B83</f>
        <v>36509949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71885890</v>
      </c>
      <c r="G71" s="2">
        <f t="shared" si="9"/>
        <v>71885890</v>
      </c>
      <c r="H71" s="2">
        <f t="shared" si="9"/>
        <v>0</v>
      </c>
      <c r="I71" s="2">
        <f t="shared" si="9"/>
        <v>38942339</v>
      </c>
      <c r="J71" s="2">
        <f t="shared" si="9"/>
        <v>40733688</v>
      </c>
      <c r="K71" s="2">
        <f t="shared" si="9"/>
        <v>42607437</v>
      </c>
    </row>
    <row r="72" spans="1:11" ht="12.75" hidden="1">
      <c r="A72" s="2" t="s">
        <v>121</v>
      </c>
      <c r="B72" s="2">
        <f>+B77</f>
        <v>41037574</v>
      </c>
      <c r="C72" s="2">
        <f aca="true" t="shared" si="10" ref="C72:K72">+C77</f>
        <v>81053917</v>
      </c>
      <c r="D72" s="2">
        <f t="shared" si="10"/>
        <v>0</v>
      </c>
      <c r="E72" s="2">
        <f t="shared" si="10"/>
        <v>83391937</v>
      </c>
      <c r="F72" s="2">
        <f t="shared" si="10"/>
        <v>83885064</v>
      </c>
      <c r="G72" s="2">
        <f t="shared" si="10"/>
        <v>83885064</v>
      </c>
      <c r="H72" s="2">
        <f t="shared" si="10"/>
        <v>51022272</v>
      </c>
      <c r="I72" s="2">
        <f t="shared" si="10"/>
        <v>51654556</v>
      </c>
      <c r="J72" s="2">
        <f t="shared" si="10"/>
        <v>54030666</v>
      </c>
      <c r="K72" s="2">
        <f t="shared" si="10"/>
        <v>56516077</v>
      </c>
    </row>
    <row r="73" spans="1:11" ht="12.75" hidden="1">
      <c r="A73" s="2" t="s">
        <v>122</v>
      </c>
      <c r="B73" s="2">
        <f>+B74</f>
        <v>201841852.83333334</v>
      </c>
      <c r="C73" s="2">
        <f aca="true" t="shared" si="11" ref="C73:K73">+(C78+C80+C81+C82)-(B78+B80+B81+B82)</f>
        <v>428510511</v>
      </c>
      <c r="D73" s="2">
        <f t="shared" si="11"/>
        <v>-442595824</v>
      </c>
      <c r="E73" s="2">
        <f t="shared" si="11"/>
        <v>46309790</v>
      </c>
      <c r="F73" s="2">
        <f>+(F78+F80+F81+F82)-(D78+D80+D81+D82)</f>
        <v>28402639</v>
      </c>
      <c r="G73" s="2">
        <f>+(G78+G80+G81+G82)-(D78+D80+D81+D82)</f>
        <v>28402639</v>
      </c>
      <c r="H73" s="2">
        <f>+(H78+H80+H81+H82)-(D78+D80+D81+D82)</f>
        <v>22555848</v>
      </c>
      <c r="I73" s="2">
        <f>+(I78+I80+I81+I82)-(E78+E80+E81+E82)</f>
        <v>-14139039</v>
      </c>
      <c r="J73" s="2">
        <f t="shared" si="11"/>
        <v>-7555960</v>
      </c>
      <c r="K73" s="2">
        <f t="shared" si="11"/>
        <v>-7903535</v>
      </c>
    </row>
    <row r="74" spans="1:11" ht="12.75" hidden="1">
      <c r="A74" s="2" t="s">
        <v>123</v>
      </c>
      <c r="B74" s="2">
        <f>+TREND(C74:E74)</f>
        <v>201841852.83333334</v>
      </c>
      <c r="C74" s="2">
        <f>+C73</f>
        <v>428510511</v>
      </c>
      <c r="D74" s="2">
        <f aca="true" t="shared" si="12" ref="D74:K74">+D73</f>
        <v>-442595824</v>
      </c>
      <c r="E74" s="2">
        <f t="shared" si="12"/>
        <v>46309790</v>
      </c>
      <c r="F74" s="2">
        <f t="shared" si="12"/>
        <v>28402639</v>
      </c>
      <c r="G74" s="2">
        <f t="shared" si="12"/>
        <v>28402639</v>
      </c>
      <c r="H74" s="2">
        <f t="shared" si="12"/>
        <v>22555848</v>
      </c>
      <c r="I74" s="2">
        <f t="shared" si="12"/>
        <v>-14139039</v>
      </c>
      <c r="J74" s="2">
        <f t="shared" si="12"/>
        <v>-7555960</v>
      </c>
      <c r="K74" s="2">
        <f t="shared" si="12"/>
        <v>-7903535</v>
      </c>
    </row>
    <row r="75" spans="1:11" ht="12.75" hidden="1">
      <c r="A75" s="2" t="s">
        <v>124</v>
      </c>
      <c r="B75" s="2">
        <f>+B84-(((B80+B81+B78)*B70)-B79)</f>
        <v>28747870.23666153</v>
      </c>
      <c r="C75" s="2">
        <f aca="true" t="shared" si="13" ref="C75:K75">+C84-(((C80+C81+C78)*C70)-C79)</f>
        <v>131935331</v>
      </c>
      <c r="D75" s="2">
        <f t="shared" si="13"/>
        <v>0</v>
      </c>
      <c r="E75" s="2">
        <f t="shared" si="13"/>
        <v>97340176</v>
      </c>
      <c r="F75" s="2">
        <f t="shared" si="13"/>
        <v>10660160.63522691</v>
      </c>
      <c r="G75" s="2">
        <f t="shared" si="13"/>
        <v>10660160.63522691</v>
      </c>
      <c r="H75" s="2">
        <f t="shared" si="13"/>
        <v>-251292</v>
      </c>
      <c r="I75" s="2">
        <f t="shared" si="13"/>
        <v>-13009581.01616564</v>
      </c>
      <c r="J75" s="2">
        <f t="shared" si="13"/>
        <v>-8513077.76783418</v>
      </c>
      <c r="K75" s="2">
        <f t="shared" si="13"/>
        <v>-3550622.007470617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41037574</v>
      </c>
      <c r="C77" s="3">
        <v>81053917</v>
      </c>
      <c r="D77" s="3">
        <v>0</v>
      </c>
      <c r="E77" s="3">
        <v>83391937</v>
      </c>
      <c r="F77" s="3">
        <v>83885064</v>
      </c>
      <c r="G77" s="3">
        <v>83885064</v>
      </c>
      <c r="H77" s="3">
        <v>51022272</v>
      </c>
      <c r="I77" s="3">
        <v>51654556</v>
      </c>
      <c r="J77" s="3">
        <v>54030666</v>
      </c>
      <c r="K77" s="3">
        <v>56516077</v>
      </c>
    </row>
    <row r="78" spans="1:11" ht="12.75" hidden="1">
      <c r="A78" s="1" t="s">
        <v>67</v>
      </c>
      <c r="B78" s="3">
        <v>0</v>
      </c>
      <c r="C78" s="3">
        <v>-22795972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41279168</v>
      </c>
      <c r="C79" s="3">
        <v>131935331</v>
      </c>
      <c r="D79" s="3">
        <v>0</v>
      </c>
      <c r="E79" s="3">
        <v>97340176</v>
      </c>
      <c r="F79" s="3">
        <v>35000000</v>
      </c>
      <c r="G79" s="3">
        <v>35000000</v>
      </c>
      <c r="H79" s="3">
        <v>-251292</v>
      </c>
      <c r="I79" s="3">
        <v>11243929</v>
      </c>
      <c r="J79" s="3">
        <v>10043999</v>
      </c>
      <c r="K79" s="3">
        <v>9047984</v>
      </c>
    </row>
    <row r="80" spans="1:11" ht="12.75" hidden="1">
      <c r="A80" s="1" t="s">
        <v>69</v>
      </c>
      <c r="B80" s="3">
        <v>14085313</v>
      </c>
      <c r="C80" s="3">
        <v>391344136</v>
      </c>
      <c r="D80" s="3">
        <v>0</v>
      </c>
      <c r="E80" s="3">
        <v>36972014</v>
      </c>
      <c r="F80" s="3">
        <v>28400418</v>
      </c>
      <c r="G80" s="3">
        <v>28400418</v>
      </c>
      <c r="H80" s="3">
        <v>24369234</v>
      </c>
      <c r="I80" s="3">
        <v>32170736</v>
      </c>
      <c r="J80" s="3">
        <v>24614776</v>
      </c>
      <c r="K80" s="3">
        <v>16711241</v>
      </c>
    </row>
    <row r="81" spans="1:11" ht="12.75" hidden="1">
      <c r="A81" s="1" t="s">
        <v>70</v>
      </c>
      <c r="B81" s="3">
        <v>0</v>
      </c>
      <c r="C81" s="3">
        <v>74047660</v>
      </c>
      <c r="D81" s="3">
        <v>0</v>
      </c>
      <c r="E81" s="3">
        <v>9337776</v>
      </c>
      <c r="F81" s="3">
        <v>2221</v>
      </c>
      <c r="G81" s="3">
        <v>2221</v>
      </c>
      <c r="H81" s="3">
        <v>-1813386</v>
      </c>
      <c r="I81" s="3">
        <v>15</v>
      </c>
      <c r="J81" s="3">
        <v>15</v>
      </c>
      <c r="K81" s="3">
        <v>15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36509949</v>
      </c>
      <c r="C83" s="3">
        <v>0</v>
      </c>
      <c r="D83" s="3">
        <v>0</v>
      </c>
      <c r="E83" s="3">
        <v>0</v>
      </c>
      <c r="F83" s="3">
        <v>71885890</v>
      </c>
      <c r="G83" s="3">
        <v>71885890</v>
      </c>
      <c r="H83" s="3">
        <v>0</v>
      </c>
      <c r="I83" s="3">
        <v>38942339</v>
      </c>
      <c r="J83" s="3">
        <v>40733688</v>
      </c>
      <c r="K83" s="3">
        <v>42607437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14013298</v>
      </c>
      <c r="C5" s="6">
        <v>1420802</v>
      </c>
      <c r="D5" s="23">
        <v>1319237</v>
      </c>
      <c r="E5" s="24">
        <v>17659223</v>
      </c>
      <c r="F5" s="6">
        <v>17659223</v>
      </c>
      <c r="G5" s="25">
        <v>17659223</v>
      </c>
      <c r="H5" s="26">
        <v>31382900</v>
      </c>
      <c r="I5" s="24">
        <v>23784700</v>
      </c>
      <c r="J5" s="6">
        <v>24926366</v>
      </c>
      <c r="K5" s="25">
        <v>26122831</v>
      </c>
    </row>
    <row r="6" spans="1:11" ht="13.5">
      <c r="A6" s="22" t="s">
        <v>19</v>
      </c>
      <c r="B6" s="6">
        <v>37999932</v>
      </c>
      <c r="C6" s="6">
        <v>4857319</v>
      </c>
      <c r="D6" s="23">
        <v>10766611</v>
      </c>
      <c r="E6" s="24">
        <v>55161354</v>
      </c>
      <c r="F6" s="6">
        <v>45161354</v>
      </c>
      <c r="G6" s="25">
        <v>45161354</v>
      </c>
      <c r="H6" s="26">
        <v>57735688</v>
      </c>
      <c r="I6" s="24">
        <v>44992000</v>
      </c>
      <c r="J6" s="6">
        <v>47151616</v>
      </c>
      <c r="K6" s="25">
        <v>49414894</v>
      </c>
    </row>
    <row r="7" spans="1:11" ht="13.5">
      <c r="A7" s="22" t="s">
        <v>20</v>
      </c>
      <c r="B7" s="6">
        <v>8441923</v>
      </c>
      <c r="C7" s="6">
        <v>995928</v>
      </c>
      <c r="D7" s="23">
        <v>656836</v>
      </c>
      <c r="E7" s="24">
        <v>1893600</v>
      </c>
      <c r="F7" s="6">
        <v>1893600</v>
      </c>
      <c r="G7" s="25">
        <v>1893600</v>
      </c>
      <c r="H7" s="26">
        <v>77259</v>
      </c>
      <c r="I7" s="24">
        <v>1845000</v>
      </c>
      <c r="J7" s="6">
        <v>1933560</v>
      </c>
      <c r="K7" s="25">
        <v>2026372</v>
      </c>
    </row>
    <row r="8" spans="1:11" ht="13.5">
      <c r="A8" s="22" t="s">
        <v>21</v>
      </c>
      <c r="B8" s="6">
        <v>124981536</v>
      </c>
      <c r="C8" s="6">
        <v>8409358</v>
      </c>
      <c r="D8" s="23">
        <v>18125150</v>
      </c>
      <c r="E8" s="24">
        <v>112540950</v>
      </c>
      <c r="F8" s="6">
        <v>113992972</v>
      </c>
      <c r="G8" s="25">
        <v>113992972</v>
      </c>
      <c r="H8" s="26">
        <v>133103379</v>
      </c>
      <c r="I8" s="24">
        <v>119344962</v>
      </c>
      <c r="J8" s="6">
        <v>129001250</v>
      </c>
      <c r="K8" s="25">
        <v>134350050</v>
      </c>
    </row>
    <row r="9" spans="1:11" ht="13.5">
      <c r="A9" s="22" t="s">
        <v>22</v>
      </c>
      <c r="B9" s="6">
        <v>7403393</v>
      </c>
      <c r="C9" s="6">
        <v>3010247</v>
      </c>
      <c r="D9" s="23">
        <v>4061991</v>
      </c>
      <c r="E9" s="24">
        <v>10140001</v>
      </c>
      <c r="F9" s="6">
        <v>47850086</v>
      </c>
      <c r="G9" s="25">
        <v>47850086</v>
      </c>
      <c r="H9" s="26">
        <v>15339234</v>
      </c>
      <c r="I9" s="24">
        <v>11191300</v>
      </c>
      <c r="J9" s="6">
        <v>11728482</v>
      </c>
      <c r="K9" s="25">
        <v>12291449</v>
      </c>
    </row>
    <row r="10" spans="1:11" ht="25.5">
      <c r="A10" s="27" t="s">
        <v>114</v>
      </c>
      <c r="B10" s="28">
        <f>SUM(B5:B9)</f>
        <v>192840082</v>
      </c>
      <c r="C10" s="29">
        <f aca="true" t="shared" si="0" ref="C10:K10">SUM(C5:C9)</f>
        <v>18693654</v>
      </c>
      <c r="D10" s="30">
        <f t="shared" si="0"/>
        <v>34929825</v>
      </c>
      <c r="E10" s="28">
        <f t="shared" si="0"/>
        <v>197395128</v>
      </c>
      <c r="F10" s="29">
        <f t="shared" si="0"/>
        <v>226557235</v>
      </c>
      <c r="G10" s="31">
        <f t="shared" si="0"/>
        <v>226557235</v>
      </c>
      <c r="H10" s="32">
        <f t="shared" si="0"/>
        <v>237638460</v>
      </c>
      <c r="I10" s="28">
        <f t="shared" si="0"/>
        <v>201157962</v>
      </c>
      <c r="J10" s="29">
        <f t="shared" si="0"/>
        <v>214741274</v>
      </c>
      <c r="K10" s="31">
        <f t="shared" si="0"/>
        <v>224205596</v>
      </c>
    </row>
    <row r="11" spans="1:11" ht="13.5">
      <c r="A11" s="22" t="s">
        <v>23</v>
      </c>
      <c r="B11" s="6">
        <v>112135015</v>
      </c>
      <c r="C11" s="6">
        <v>7927043</v>
      </c>
      <c r="D11" s="23">
        <v>13201435</v>
      </c>
      <c r="E11" s="24">
        <v>115164962</v>
      </c>
      <c r="F11" s="6">
        <v>109137472</v>
      </c>
      <c r="G11" s="25">
        <v>109137472</v>
      </c>
      <c r="H11" s="26">
        <v>50169043</v>
      </c>
      <c r="I11" s="24">
        <v>113837153</v>
      </c>
      <c r="J11" s="6">
        <v>117481613</v>
      </c>
      <c r="K11" s="25">
        <v>122701701</v>
      </c>
    </row>
    <row r="12" spans="1:11" ht="13.5">
      <c r="A12" s="22" t="s">
        <v>24</v>
      </c>
      <c r="B12" s="6">
        <v>11561289</v>
      </c>
      <c r="C12" s="6">
        <v>1027091</v>
      </c>
      <c r="D12" s="23">
        <v>922104</v>
      </c>
      <c r="E12" s="24">
        <v>12243862</v>
      </c>
      <c r="F12" s="6">
        <v>12243862</v>
      </c>
      <c r="G12" s="25">
        <v>12243862</v>
      </c>
      <c r="H12" s="26">
        <v>11443777</v>
      </c>
      <c r="I12" s="24">
        <v>12200000</v>
      </c>
      <c r="J12" s="6">
        <v>12785600</v>
      </c>
      <c r="K12" s="25">
        <v>13399309</v>
      </c>
    </row>
    <row r="13" spans="1:11" ht="13.5">
      <c r="A13" s="22" t="s">
        <v>115</v>
      </c>
      <c r="B13" s="6">
        <v>29037532</v>
      </c>
      <c r="C13" s="6">
        <v>29853652</v>
      </c>
      <c r="D13" s="23">
        <v>66733865</v>
      </c>
      <c r="E13" s="24">
        <v>28000000</v>
      </c>
      <c r="F13" s="6">
        <v>26000000</v>
      </c>
      <c r="G13" s="25">
        <v>26000000</v>
      </c>
      <c r="H13" s="26">
        <v>0</v>
      </c>
      <c r="I13" s="24">
        <v>26000000</v>
      </c>
      <c r="J13" s="6">
        <v>27248000</v>
      </c>
      <c r="K13" s="25">
        <v>28555904</v>
      </c>
    </row>
    <row r="14" spans="1:11" ht="13.5">
      <c r="A14" s="22" t="s">
        <v>25</v>
      </c>
      <c r="B14" s="6">
        <v>2506888</v>
      </c>
      <c r="C14" s="6">
        <v>-2656</v>
      </c>
      <c r="D14" s="23">
        <v>541171</v>
      </c>
      <c r="E14" s="24">
        <v>100000</v>
      </c>
      <c r="F14" s="6">
        <v>1000000</v>
      </c>
      <c r="G14" s="25">
        <v>1000000</v>
      </c>
      <c r="H14" s="26">
        <v>1680311</v>
      </c>
      <c r="I14" s="24">
        <v>1000000</v>
      </c>
      <c r="J14" s="6">
        <v>1048000</v>
      </c>
      <c r="K14" s="25">
        <v>1098304</v>
      </c>
    </row>
    <row r="15" spans="1:11" ht="13.5">
      <c r="A15" s="22" t="s">
        <v>26</v>
      </c>
      <c r="B15" s="6">
        <v>26164717</v>
      </c>
      <c r="C15" s="6">
        <v>3305508</v>
      </c>
      <c r="D15" s="23">
        <v>11447231</v>
      </c>
      <c r="E15" s="24">
        <v>31847723</v>
      </c>
      <c r="F15" s="6">
        <v>31847723</v>
      </c>
      <c r="G15" s="25">
        <v>31847723</v>
      </c>
      <c r="H15" s="26">
        <v>32875720</v>
      </c>
      <c r="I15" s="24">
        <v>31228600</v>
      </c>
      <c r="J15" s="6">
        <v>32727573</v>
      </c>
      <c r="K15" s="25">
        <v>34298496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119291263</v>
      </c>
      <c r="C17" s="6">
        <v>-15451097</v>
      </c>
      <c r="D17" s="23">
        <v>12900345</v>
      </c>
      <c r="E17" s="24">
        <v>38368536</v>
      </c>
      <c r="F17" s="6">
        <v>46482958</v>
      </c>
      <c r="G17" s="25">
        <v>46482958</v>
      </c>
      <c r="H17" s="26">
        <v>29700309</v>
      </c>
      <c r="I17" s="24">
        <v>42922209</v>
      </c>
      <c r="J17" s="6">
        <v>43995928</v>
      </c>
      <c r="K17" s="25">
        <v>46107737</v>
      </c>
    </row>
    <row r="18" spans="1:11" ht="13.5">
      <c r="A18" s="33" t="s">
        <v>28</v>
      </c>
      <c r="B18" s="34">
        <f>SUM(B11:B17)</f>
        <v>300696704</v>
      </c>
      <c r="C18" s="35">
        <f aca="true" t="shared" si="1" ref="C18:K18">SUM(C11:C17)</f>
        <v>26659541</v>
      </c>
      <c r="D18" s="36">
        <f t="shared" si="1"/>
        <v>105746151</v>
      </c>
      <c r="E18" s="34">
        <f t="shared" si="1"/>
        <v>225725083</v>
      </c>
      <c r="F18" s="35">
        <f t="shared" si="1"/>
        <v>226712015</v>
      </c>
      <c r="G18" s="37">
        <f t="shared" si="1"/>
        <v>226712015</v>
      </c>
      <c r="H18" s="38">
        <f t="shared" si="1"/>
        <v>125869160</v>
      </c>
      <c r="I18" s="34">
        <f t="shared" si="1"/>
        <v>227187962</v>
      </c>
      <c r="J18" s="35">
        <f t="shared" si="1"/>
        <v>235286714</v>
      </c>
      <c r="K18" s="37">
        <f t="shared" si="1"/>
        <v>246161451</v>
      </c>
    </row>
    <row r="19" spans="1:11" ht="13.5">
      <c r="A19" s="33" t="s">
        <v>29</v>
      </c>
      <c r="B19" s="39">
        <f>+B10-B18</f>
        <v>-107856622</v>
      </c>
      <c r="C19" s="40">
        <f aca="true" t="shared" si="2" ref="C19:K19">+C10-C18</f>
        <v>-7965887</v>
      </c>
      <c r="D19" s="41">
        <f t="shared" si="2"/>
        <v>-70816326</v>
      </c>
      <c r="E19" s="39">
        <f t="shared" si="2"/>
        <v>-28329955</v>
      </c>
      <c r="F19" s="40">
        <f t="shared" si="2"/>
        <v>-154780</v>
      </c>
      <c r="G19" s="42">
        <f t="shared" si="2"/>
        <v>-154780</v>
      </c>
      <c r="H19" s="43">
        <f t="shared" si="2"/>
        <v>111769300</v>
      </c>
      <c r="I19" s="39">
        <f t="shared" si="2"/>
        <v>-26030000</v>
      </c>
      <c r="J19" s="40">
        <f t="shared" si="2"/>
        <v>-20545440</v>
      </c>
      <c r="K19" s="42">
        <f t="shared" si="2"/>
        <v>-21955855</v>
      </c>
    </row>
    <row r="20" spans="1:11" ht="25.5">
      <c r="A20" s="44" t="s">
        <v>30</v>
      </c>
      <c r="B20" s="45">
        <v>21640116</v>
      </c>
      <c r="C20" s="46">
        <v>27145300</v>
      </c>
      <c r="D20" s="47">
        <v>5710117</v>
      </c>
      <c r="E20" s="45">
        <v>43632050</v>
      </c>
      <c r="F20" s="46">
        <v>38132050</v>
      </c>
      <c r="G20" s="48">
        <v>38132050</v>
      </c>
      <c r="H20" s="49">
        <v>13877310</v>
      </c>
      <c r="I20" s="45">
        <v>31911060</v>
      </c>
      <c r="J20" s="46">
        <v>34618750</v>
      </c>
      <c r="K20" s="48">
        <v>40615950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43530</v>
      </c>
      <c r="F21" s="52">
        <v>43530</v>
      </c>
      <c r="G21" s="54">
        <v>43530</v>
      </c>
      <c r="H21" s="55">
        <v>0</v>
      </c>
      <c r="I21" s="51">
        <v>30000</v>
      </c>
      <c r="J21" s="52">
        <v>31440</v>
      </c>
      <c r="K21" s="54">
        <v>32949</v>
      </c>
    </row>
    <row r="22" spans="1:11" ht="25.5">
      <c r="A22" s="56" t="s">
        <v>117</v>
      </c>
      <c r="B22" s="57">
        <f>SUM(B19:B21)</f>
        <v>-86216506</v>
      </c>
      <c r="C22" s="58">
        <f aca="true" t="shared" si="3" ref="C22:K22">SUM(C19:C21)</f>
        <v>19179413</v>
      </c>
      <c r="D22" s="59">
        <f t="shared" si="3"/>
        <v>-65106209</v>
      </c>
      <c r="E22" s="57">
        <f t="shared" si="3"/>
        <v>15345625</v>
      </c>
      <c r="F22" s="58">
        <f t="shared" si="3"/>
        <v>38020800</v>
      </c>
      <c r="G22" s="60">
        <f t="shared" si="3"/>
        <v>38020800</v>
      </c>
      <c r="H22" s="61">
        <f t="shared" si="3"/>
        <v>125646610</v>
      </c>
      <c r="I22" s="57">
        <f t="shared" si="3"/>
        <v>5911060</v>
      </c>
      <c r="J22" s="58">
        <f t="shared" si="3"/>
        <v>14104750</v>
      </c>
      <c r="K22" s="60">
        <f t="shared" si="3"/>
        <v>18693044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-86216506</v>
      </c>
      <c r="C24" s="40">
        <f aca="true" t="shared" si="4" ref="C24:K24">SUM(C22:C23)</f>
        <v>19179413</v>
      </c>
      <c r="D24" s="41">
        <f t="shared" si="4"/>
        <v>-65106209</v>
      </c>
      <c r="E24" s="39">
        <f t="shared" si="4"/>
        <v>15345625</v>
      </c>
      <c r="F24" s="40">
        <f t="shared" si="4"/>
        <v>38020800</v>
      </c>
      <c r="G24" s="42">
        <f t="shared" si="4"/>
        <v>38020800</v>
      </c>
      <c r="H24" s="43">
        <f t="shared" si="4"/>
        <v>125646610</v>
      </c>
      <c r="I24" s="39">
        <f t="shared" si="4"/>
        <v>5911060</v>
      </c>
      <c r="J24" s="40">
        <f t="shared" si="4"/>
        <v>14104750</v>
      </c>
      <c r="K24" s="42">
        <f t="shared" si="4"/>
        <v>18693044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35875262</v>
      </c>
      <c r="C27" s="7">
        <v>8895924</v>
      </c>
      <c r="D27" s="69">
        <v>-35923363</v>
      </c>
      <c r="E27" s="70">
        <v>43732050</v>
      </c>
      <c r="F27" s="7">
        <v>43932050</v>
      </c>
      <c r="G27" s="71">
        <v>43932050</v>
      </c>
      <c r="H27" s="72">
        <v>624582255</v>
      </c>
      <c r="I27" s="70">
        <v>32016460</v>
      </c>
      <c r="J27" s="7">
        <v>34729842</v>
      </c>
      <c r="K27" s="71">
        <v>40732374</v>
      </c>
    </row>
    <row r="28" spans="1:11" ht="13.5">
      <c r="A28" s="73" t="s">
        <v>34</v>
      </c>
      <c r="B28" s="6">
        <v>26100734</v>
      </c>
      <c r="C28" s="6">
        <v>4652409</v>
      </c>
      <c r="D28" s="23">
        <v>-3279291</v>
      </c>
      <c r="E28" s="24">
        <v>43632050</v>
      </c>
      <c r="F28" s="6">
        <v>38132050</v>
      </c>
      <c r="G28" s="25">
        <v>38132050</v>
      </c>
      <c r="H28" s="26">
        <v>0</v>
      </c>
      <c r="I28" s="24">
        <v>31911060</v>
      </c>
      <c r="J28" s="6">
        <v>34618750</v>
      </c>
      <c r="K28" s="25">
        <v>40615950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9774528</v>
      </c>
      <c r="C31" s="6">
        <v>3435681</v>
      </c>
      <c r="D31" s="23">
        <v>-641073</v>
      </c>
      <c r="E31" s="24">
        <v>100000</v>
      </c>
      <c r="F31" s="6">
        <v>5800000</v>
      </c>
      <c r="G31" s="25">
        <v>5800000</v>
      </c>
      <c r="H31" s="26">
        <v>0</v>
      </c>
      <c r="I31" s="24">
        <v>105400</v>
      </c>
      <c r="J31" s="6">
        <v>111092</v>
      </c>
      <c r="K31" s="25">
        <v>116424</v>
      </c>
    </row>
    <row r="32" spans="1:11" ht="13.5">
      <c r="A32" s="33" t="s">
        <v>37</v>
      </c>
      <c r="B32" s="7">
        <f>SUM(B28:B31)</f>
        <v>35875262</v>
      </c>
      <c r="C32" s="7">
        <f aca="true" t="shared" si="5" ref="C32:K32">SUM(C28:C31)</f>
        <v>8088090</v>
      </c>
      <c r="D32" s="69">
        <f t="shared" si="5"/>
        <v>-3920364</v>
      </c>
      <c r="E32" s="70">
        <f t="shared" si="5"/>
        <v>43732050</v>
      </c>
      <c r="F32" s="7">
        <f t="shared" si="5"/>
        <v>43932050</v>
      </c>
      <c r="G32" s="71">
        <f t="shared" si="5"/>
        <v>43932050</v>
      </c>
      <c r="H32" s="72">
        <f t="shared" si="5"/>
        <v>0</v>
      </c>
      <c r="I32" s="70">
        <f t="shared" si="5"/>
        <v>32016460</v>
      </c>
      <c r="J32" s="7">
        <f t="shared" si="5"/>
        <v>34729842</v>
      </c>
      <c r="K32" s="71">
        <f t="shared" si="5"/>
        <v>40732374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93206587</v>
      </c>
      <c r="C35" s="6">
        <v>-862356</v>
      </c>
      <c r="D35" s="23">
        <v>16591787</v>
      </c>
      <c r="E35" s="24">
        <v>41597115</v>
      </c>
      <c r="F35" s="6">
        <v>63243540</v>
      </c>
      <c r="G35" s="25">
        <v>63243540</v>
      </c>
      <c r="H35" s="26">
        <v>89762015</v>
      </c>
      <c r="I35" s="24">
        <v>64342016</v>
      </c>
      <c r="J35" s="6">
        <v>67294384</v>
      </c>
      <c r="K35" s="25">
        <v>70388465</v>
      </c>
    </row>
    <row r="36" spans="1:11" ht="13.5">
      <c r="A36" s="22" t="s">
        <v>40</v>
      </c>
      <c r="B36" s="6">
        <v>450747886</v>
      </c>
      <c r="C36" s="6">
        <v>-18819573</v>
      </c>
      <c r="D36" s="23">
        <v>-65407307</v>
      </c>
      <c r="E36" s="24">
        <v>494006028</v>
      </c>
      <c r="F36" s="6">
        <v>428206867</v>
      </c>
      <c r="G36" s="25">
        <v>428206867</v>
      </c>
      <c r="H36" s="26">
        <v>416029403</v>
      </c>
      <c r="I36" s="24">
        <v>447493144</v>
      </c>
      <c r="J36" s="6">
        <v>478046539</v>
      </c>
      <c r="K36" s="25">
        <v>515323139</v>
      </c>
    </row>
    <row r="37" spans="1:11" ht="13.5">
      <c r="A37" s="22" t="s">
        <v>41</v>
      </c>
      <c r="B37" s="6">
        <v>42971997</v>
      </c>
      <c r="C37" s="6">
        <v>-35724396</v>
      </c>
      <c r="D37" s="23">
        <v>20216475</v>
      </c>
      <c r="E37" s="24">
        <v>70406692</v>
      </c>
      <c r="F37" s="6">
        <v>79509151</v>
      </c>
      <c r="G37" s="25">
        <v>79509151</v>
      </c>
      <c r="H37" s="26">
        <v>33438399</v>
      </c>
      <c r="I37" s="24">
        <v>79509151</v>
      </c>
      <c r="J37" s="6">
        <v>83325590</v>
      </c>
      <c r="K37" s="25">
        <v>87325218</v>
      </c>
    </row>
    <row r="38" spans="1:11" ht="13.5">
      <c r="A38" s="22" t="s">
        <v>42</v>
      </c>
      <c r="B38" s="6">
        <v>36936078</v>
      </c>
      <c r="C38" s="6">
        <v>-3136363</v>
      </c>
      <c r="D38" s="23">
        <v>-472507</v>
      </c>
      <c r="E38" s="24">
        <v>33799715</v>
      </c>
      <c r="F38" s="6">
        <v>33327209</v>
      </c>
      <c r="G38" s="25">
        <v>33327209</v>
      </c>
      <c r="H38" s="26">
        <v>33327209</v>
      </c>
      <c r="I38" s="24">
        <v>33327209</v>
      </c>
      <c r="J38" s="6">
        <v>34926915</v>
      </c>
      <c r="K38" s="25">
        <v>36603407</v>
      </c>
    </row>
    <row r="39" spans="1:11" ht="13.5">
      <c r="A39" s="22" t="s">
        <v>43</v>
      </c>
      <c r="B39" s="6">
        <v>464046398</v>
      </c>
      <c r="C39" s="6">
        <v>-583</v>
      </c>
      <c r="D39" s="23">
        <v>-3453279</v>
      </c>
      <c r="E39" s="24">
        <v>416051111</v>
      </c>
      <c r="F39" s="6">
        <v>340593247</v>
      </c>
      <c r="G39" s="25">
        <v>340593247</v>
      </c>
      <c r="H39" s="26">
        <v>313379200</v>
      </c>
      <c r="I39" s="24">
        <v>393087740</v>
      </c>
      <c r="J39" s="6">
        <v>412983668</v>
      </c>
      <c r="K39" s="25">
        <v>443089935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2733428</v>
      </c>
      <c r="C42" s="6">
        <v>0</v>
      </c>
      <c r="D42" s="23">
        <v>0</v>
      </c>
      <c r="E42" s="24">
        <v>236399828</v>
      </c>
      <c r="F42" s="6">
        <v>247216241</v>
      </c>
      <c r="G42" s="25">
        <v>247216241</v>
      </c>
      <c r="H42" s="26">
        <v>19419142</v>
      </c>
      <c r="I42" s="24">
        <v>225254022</v>
      </c>
      <c r="J42" s="6">
        <v>241169904</v>
      </c>
      <c r="K42" s="25">
        <v>256238299</v>
      </c>
    </row>
    <row r="43" spans="1:11" ht="13.5">
      <c r="A43" s="22" t="s">
        <v>46</v>
      </c>
      <c r="B43" s="6">
        <v>-32773699</v>
      </c>
      <c r="C43" s="6">
        <v>-128859</v>
      </c>
      <c r="D43" s="23">
        <v>0</v>
      </c>
      <c r="E43" s="24">
        <v>-43978277</v>
      </c>
      <c r="F43" s="6">
        <v>-323</v>
      </c>
      <c r="G43" s="25">
        <v>-323</v>
      </c>
      <c r="H43" s="26">
        <v>346227</v>
      </c>
      <c r="I43" s="24">
        <v>-32016460</v>
      </c>
      <c r="J43" s="6">
        <v>-34746476</v>
      </c>
      <c r="K43" s="25">
        <v>-40749807</v>
      </c>
    </row>
    <row r="44" spans="1:11" ht="13.5">
      <c r="A44" s="22" t="s">
        <v>47</v>
      </c>
      <c r="B44" s="6">
        <v>-3735542</v>
      </c>
      <c r="C44" s="6">
        <v>17627</v>
      </c>
      <c r="D44" s="23">
        <v>0</v>
      </c>
      <c r="E44" s="24">
        <v>1846920</v>
      </c>
      <c r="F44" s="6">
        <v>-31804</v>
      </c>
      <c r="G44" s="25">
        <v>-31804</v>
      </c>
      <c r="H44" s="26">
        <v>-1786442</v>
      </c>
      <c r="I44" s="24">
        <v>0</v>
      </c>
      <c r="J44" s="6">
        <v>87126</v>
      </c>
      <c r="K44" s="25">
        <v>91307</v>
      </c>
    </row>
    <row r="45" spans="1:11" ht="13.5">
      <c r="A45" s="33" t="s">
        <v>48</v>
      </c>
      <c r="B45" s="7">
        <v>72049611</v>
      </c>
      <c r="C45" s="7">
        <v>-111232</v>
      </c>
      <c r="D45" s="69">
        <v>0</v>
      </c>
      <c r="E45" s="70">
        <v>201190572</v>
      </c>
      <c r="F45" s="7">
        <v>257543570</v>
      </c>
      <c r="G45" s="71">
        <v>257543570</v>
      </c>
      <c r="H45" s="72">
        <v>20975325</v>
      </c>
      <c r="I45" s="70">
        <v>193237562</v>
      </c>
      <c r="J45" s="7">
        <v>206510554</v>
      </c>
      <c r="K45" s="71">
        <v>215579799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72049611</v>
      </c>
      <c r="C48" s="6">
        <v>-5329633</v>
      </c>
      <c r="D48" s="23">
        <v>11044009</v>
      </c>
      <c r="E48" s="24">
        <v>22267726</v>
      </c>
      <c r="F48" s="6">
        <v>25719276</v>
      </c>
      <c r="G48" s="25">
        <v>25719276</v>
      </c>
      <c r="H48" s="26">
        <v>-40633518</v>
      </c>
      <c r="I48" s="24">
        <v>26817752</v>
      </c>
      <c r="J48" s="6">
        <v>27968955</v>
      </c>
      <c r="K48" s="25">
        <v>29175416</v>
      </c>
    </row>
    <row r="49" spans="1:11" ht="13.5">
      <c r="A49" s="22" t="s">
        <v>51</v>
      </c>
      <c r="B49" s="6">
        <f>+B75</f>
        <v>10484157.83910758</v>
      </c>
      <c r="C49" s="6">
        <f aca="true" t="shared" si="6" ref="C49:K49">+C75</f>
        <v>-34312738</v>
      </c>
      <c r="D49" s="23">
        <f t="shared" si="6"/>
        <v>15765887</v>
      </c>
      <c r="E49" s="24">
        <f t="shared" si="6"/>
        <v>34488774.63568799</v>
      </c>
      <c r="F49" s="6">
        <f t="shared" si="6"/>
        <v>24161858.74869032</v>
      </c>
      <c r="G49" s="25">
        <f t="shared" si="6"/>
        <v>24161858.74869032</v>
      </c>
      <c r="H49" s="26">
        <f t="shared" si="6"/>
        <v>14769440</v>
      </c>
      <c r="I49" s="24">
        <f t="shared" si="6"/>
        <v>19978752.196382225</v>
      </c>
      <c r="J49" s="6">
        <f t="shared" si="6"/>
        <v>20937732.50997729</v>
      </c>
      <c r="K49" s="25">
        <f t="shared" si="6"/>
        <v>21942743.721566126</v>
      </c>
    </row>
    <row r="50" spans="1:11" ht="13.5">
      <c r="A50" s="33" t="s">
        <v>52</v>
      </c>
      <c r="B50" s="7">
        <f>+B48-B49</f>
        <v>61565453.16089242</v>
      </c>
      <c r="C50" s="7">
        <f aca="true" t="shared" si="7" ref="C50:K50">+C48-C49</f>
        <v>28983105</v>
      </c>
      <c r="D50" s="69">
        <f t="shared" si="7"/>
        <v>-4721878</v>
      </c>
      <c r="E50" s="70">
        <f t="shared" si="7"/>
        <v>-12221048.635687992</v>
      </c>
      <c r="F50" s="7">
        <f t="shared" si="7"/>
        <v>1557417.2513096817</v>
      </c>
      <c r="G50" s="71">
        <f t="shared" si="7"/>
        <v>1557417.2513096817</v>
      </c>
      <c r="H50" s="72">
        <f t="shared" si="7"/>
        <v>-55402958</v>
      </c>
      <c r="I50" s="70">
        <f t="shared" si="7"/>
        <v>6838999.803617775</v>
      </c>
      <c r="J50" s="7">
        <f t="shared" si="7"/>
        <v>7031222.490022711</v>
      </c>
      <c r="K50" s="71">
        <f t="shared" si="7"/>
        <v>7232672.278433874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450530518</v>
      </c>
      <c r="C53" s="6">
        <v>-11859099</v>
      </c>
      <c r="D53" s="23">
        <v>-61086949</v>
      </c>
      <c r="E53" s="24">
        <v>493659801</v>
      </c>
      <c r="F53" s="6">
        <v>427860317</v>
      </c>
      <c r="G53" s="25">
        <v>427860317</v>
      </c>
      <c r="H53" s="26">
        <v>402188956</v>
      </c>
      <c r="I53" s="24">
        <v>447146594</v>
      </c>
      <c r="J53" s="6">
        <v>477683355</v>
      </c>
      <c r="K53" s="25">
        <v>514942522</v>
      </c>
    </row>
    <row r="54" spans="1:11" ht="13.5">
      <c r="A54" s="22" t="s">
        <v>55</v>
      </c>
      <c r="B54" s="6">
        <v>29037532</v>
      </c>
      <c r="C54" s="6">
        <v>0</v>
      </c>
      <c r="D54" s="23">
        <v>26783641</v>
      </c>
      <c r="E54" s="24">
        <v>28000000</v>
      </c>
      <c r="F54" s="6">
        <v>26000000</v>
      </c>
      <c r="G54" s="25">
        <v>26000000</v>
      </c>
      <c r="H54" s="26">
        <v>0</v>
      </c>
      <c r="I54" s="24">
        <v>26000000</v>
      </c>
      <c r="J54" s="6">
        <v>27248000</v>
      </c>
      <c r="K54" s="25">
        <v>28555904</v>
      </c>
    </row>
    <row r="55" spans="1:11" ht="13.5">
      <c r="A55" s="22" t="s">
        <v>56</v>
      </c>
      <c r="B55" s="6">
        <v>21407823</v>
      </c>
      <c r="C55" s="6">
        <v>6651328</v>
      </c>
      <c r="D55" s="23">
        <v>-5049940</v>
      </c>
      <c r="E55" s="24">
        <v>0</v>
      </c>
      <c r="F55" s="6">
        <v>0</v>
      </c>
      <c r="G55" s="25">
        <v>0</v>
      </c>
      <c r="H55" s="26">
        <v>512218574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236602</v>
      </c>
      <c r="D56" s="23">
        <v>0</v>
      </c>
      <c r="E56" s="24">
        <v>4827520</v>
      </c>
      <c r="F56" s="6">
        <v>3827520</v>
      </c>
      <c r="G56" s="25">
        <v>3827520</v>
      </c>
      <c r="H56" s="26">
        <v>2050736</v>
      </c>
      <c r="I56" s="24">
        <v>3790000</v>
      </c>
      <c r="J56" s="6">
        <v>3971920</v>
      </c>
      <c r="K56" s="25">
        <v>4162572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8298716</v>
      </c>
      <c r="C59" s="6">
        <v>8838804</v>
      </c>
      <c r="D59" s="23">
        <v>9367987</v>
      </c>
      <c r="E59" s="24">
        <v>8000000</v>
      </c>
      <c r="F59" s="6">
        <v>8000000</v>
      </c>
      <c r="G59" s="25">
        <v>8000000</v>
      </c>
      <c r="H59" s="26">
        <v>8000000</v>
      </c>
      <c r="I59" s="24">
        <v>7000000</v>
      </c>
      <c r="J59" s="6">
        <v>7336000</v>
      </c>
      <c r="K59" s="25">
        <v>7688128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2991</v>
      </c>
      <c r="D63" s="99">
        <v>2991</v>
      </c>
      <c r="E63" s="97">
        <v>2991</v>
      </c>
      <c r="F63" s="98">
        <v>2991</v>
      </c>
      <c r="G63" s="99">
        <v>2991</v>
      </c>
      <c r="H63" s="100">
        <v>2991</v>
      </c>
      <c r="I63" s="97">
        <v>2991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6003</v>
      </c>
      <c r="D64" s="99">
        <v>6003</v>
      </c>
      <c r="E64" s="97">
        <v>6003</v>
      </c>
      <c r="F64" s="98">
        <v>6003</v>
      </c>
      <c r="G64" s="99">
        <v>6003</v>
      </c>
      <c r="H64" s="100">
        <v>6003</v>
      </c>
      <c r="I64" s="97">
        <v>6003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27147</v>
      </c>
      <c r="D65" s="99">
        <v>27147</v>
      </c>
      <c r="E65" s="97">
        <v>27147</v>
      </c>
      <c r="F65" s="98">
        <v>27147</v>
      </c>
      <c r="G65" s="99">
        <v>27147</v>
      </c>
      <c r="H65" s="100">
        <v>27147</v>
      </c>
      <c r="I65" s="97">
        <v>27147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0.8483279745658334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1.0005428811371666</v>
      </c>
      <c r="F70" s="5">
        <f t="shared" si="8"/>
        <v>0.8859785126952595</v>
      </c>
      <c r="G70" s="5">
        <f t="shared" si="8"/>
        <v>0.8859785126952595</v>
      </c>
      <c r="H70" s="5">
        <f t="shared" si="8"/>
        <v>0</v>
      </c>
      <c r="I70" s="5">
        <f t="shared" si="8"/>
        <v>1.0004055807916936</v>
      </c>
      <c r="J70" s="5">
        <f t="shared" si="8"/>
        <v>1.0004055807916936</v>
      </c>
      <c r="K70" s="5">
        <f t="shared" si="8"/>
        <v>1.000405579315935</v>
      </c>
    </row>
    <row r="71" spans="1:11" ht="12.75" hidden="1">
      <c r="A71" s="2" t="s">
        <v>120</v>
      </c>
      <c r="B71" s="2">
        <f>+B83</f>
        <v>47991421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80226828</v>
      </c>
      <c r="F71" s="2">
        <f t="shared" si="9"/>
        <v>95591219</v>
      </c>
      <c r="G71" s="2">
        <f t="shared" si="9"/>
        <v>95591219</v>
      </c>
      <c r="H71" s="2">
        <f t="shared" si="9"/>
        <v>0</v>
      </c>
      <c r="I71" s="2">
        <f t="shared" si="9"/>
        <v>73998000</v>
      </c>
      <c r="J71" s="2">
        <f t="shared" si="9"/>
        <v>77549904</v>
      </c>
      <c r="K71" s="2">
        <f t="shared" si="9"/>
        <v>81272299</v>
      </c>
    </row>
    <row r="72" spans="1:11" ht="12.75" hidden="1">
      <c r="A72" s="2" t="s">
        <v>121</v>
      </c>
      <c r="B72" s="2">
        <f>+B77</f>
        <v>56571777</v>
      </c>
      <c r="C72" s="2">
        <f aca="true" t="shared" si="10" ref="C72:K72">+C77</f>
        <v>6624268</v>
      </c>
      <c r="D72" s="2">
        <f t="shared" si="10"/>
        <v>18326654</v>
      </c>
      <c r="E72" s="2">
        <f t="shared" si="10"/>
        <v>80183298</v>
      </c>
      <c r="F72" s="2">
        <f t="shared" si="10"/>
        <v>107893383</v>
      </c>
      <c r="G72" s="2">
        <f t="shared" si="10"/>
        <v>107893383</v>
      </c>
      <c r="H72" s="2">
        <f t="shared" si="10"/>
        <v>93928128</v>
      </c>
      <c r="I72" s="2">
        <f t="shared" si="10"/>
        <v>73968000</v>
      </c>
      <c r="J72" s="2">
        <f t="shared" si="10"/>
        <v>77518464</v>
      </c>
      <c r="K72" s="2">
        <f t="shared" si="10"/>
        <v>81239350</v>
      </c>
    </row>
    <row r="73" spans="1:11" ht="12.75" hidden="1">
      <c r="A73" s="2" t="s">
        <v>122</v>
      </c>
      <c r="B73" s="2">
        <f>+B74</f>
        <v>-14594166.333333332</v>
      </c>
      <c r="C73" s="2">
        <f aca="true" t="shared" si="11" ref="C73:K73">+(C78+C80+C81+C82)-(B78+B80+B81+B82)</f>
        <v>-15463214</v>
      </c>
      <c r="D73" s="2">
        <f t="shared" si="11"/>
        <v>1144648</v>
      </c>
      <c r="E73" s="2">
        <f t="shared" si="11"/>
        <v>12538224</v>
      </c>
      <c r="F73" s="2">
        <f>+(F78+F80+F81+F82)-(D78+D80+D81+D82)</f>
        <v>30869536</v>
      </c>
      <c r="G73" s="2">
        <f>+(G78+G80+G81+G82)-(D78+D80+D81+D82)</f>
        <v>30869536</v>
      </c>
      <c r="H73" s="2">
        <f>+(H78+H80+H81+H82)-(D78+D80+D81+D82)</f>
        <v>125085525</v>
      </c>
      <c r="I73" s="2">
        <f>+(I78+I80+I81+I82)-(E78+E80+E81+E82)</f>
        <v>18331312</v>
      </c>
      <c r="J73" s="2">
        <f t="shared" si="11"/>
        <v>1754734</v>
      </c>
      <c r="K73" s="2">
        <f t="shared" si="11"/>
        <v>1838962</v>
      </c>
    </row>
    <row r="74" spans="1:11" ht="12.75" hidden="1">
      <c r="A74" s="2" t="s">
        <v>123</v>
      </c>
      <c r="B74" s="2">
        <f>+TREND(C74:E74)</f>
        <v>-14594166.333333332</v>
      </c>
      <c r="C74" s="2">
        <f>+C73</f>
        <v>-15463214</v>
      </c>
      <c r="D74" s="2">
        <f aca="true" t="shared" si="12" ref="D74:K74">+D73</f>
        <v>1144648</v>
      </c>
      <c r="E74" s="2">
        <f t="shared" si="12"/>
        <v>12538224</v>
      </c>
      <c r="F74" s="2">
        <f t="shared" si="12"/>
        <v>30869536</v>
      </c>
      <c r="G74" s="2">
        <f t="shared" si="12"/>
        <v>30869536</v>
      </c>
      <c r="H74" s="2">
        <f t="shared" si="12"/>
        <v>125085525</v>
      </c>
      <c r="I74" s="2">
        <f t="shared" si="12"/>
        <v>18331312</v>
      </c>
      <c r="J74" s="2">
        <f t="shared" si="12"/>
        <v>1754734</v>
      </c>
      <c r="K74" s="2">
        <f t="shared" si="12"/>
        <v>1838962</v>
      </c>
    </row>
    <row r="75" spans="1:11" ht="12.75" hidden="1">
      <c r="A75" s="2" t="s">
        <v>124</v>
      </c>
      <c r="B75" s="2">
        <f>+B84-(((B80+B81+B78)*B70)-B79)</f>
        <v>10484157.83910758</v>
      </c>
      <c r="C75" s="2">
        <f aca="true" t="shared" si="13" ref="C75:K75">+C84-(((C80+C81+C78)*C70)-C79)</f>
        <v>-34312738</v>
      </c>
      <c r="D75" s="2">
        <f t="shared" si="13"/>
        <v>15765887</v>
      </c>
      <c r="E75" s="2">
        <f t="shared" si="13"/>
        <v>34488774.63568799</v>
      </c>
      <c r="F75" s="2">
        <f t="shared" si="13"/>
        <v>24161858.74869032</v>
      </c>
      <c r="G75" s="2">
        <f t="shared" si="13"/>
        <v>24161858.74869032</v>
      </c>
      <c r="H75" s="2">
        <f t="shared" si="13"/>
        <v>14769440</v>
      </c>
      <c r="I75" s="2">
        <f t="shared" si="13"/>
        <v>19978752.196382225</v>
      </c>
      <c r="J75" s="2">
        <f t="shared" si="13"/>
        <v>20937732.50997729</v>
      </c>
      <c r="K75" s="2">
        <f t="shared" si="13"/>
        <v>21942743.721566126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56571777</v>
      </c>
      <c r="C77" s="3">
        <v>6624268</v>
      </c>
      <c r="D77" s="3">
        <v>18326654</v>
      </c>
      <c r="E77" s="3">
        <v>80183298</v>
      </c>
      <c r="F77" s="3">
        <v>107893383</v>
      </c>
      <c r="G77" s="3">
        <v>107893383</v>
      </c>
      <c r="H77" s="3">
        <v>93928128</v>
      </c>
      <c r="I77" s="3">
        <v>73968000</v>
      </c>
      <c r="J77" s="3">
        <v>77518464</v>
      </c>
      <c r="K77" s="3">
        <v>81239350</v>
      </c>
    </row>
    <row r="78" spans="1:11" ht="12.75" hidden="1">
      <c r="A78" s="1" t="s">
        <v>67</v>
      </c>
      <c r="B78" s="3">
        <v>217368</v>
      </c>
      <c r="C78" s="3">
        <v>128859</v>
      </c>
      <c r="D78" s="3">
        <v>0</v>
      </c>
      <c r="E78" s="3">
        <v>346227</v>
      </c>
      <c r="F78" s="3">
        <v>346550</v>
      </c>
      <c r="G78" s="3">
        <v>346550</v>
      </c>
      <c r="H78" s="3">
        <v>346227</v>
      </c>
      <c r="I78" s="3">
        <v>346550</v>
      </c>
      <c r="J78" s="3">
        <v>363184</v>
      </c>
      <c r="K78" s="3">
        <v>380617</v>
      </c>
    </row>
    <row r="79" spans="1:11" ht="12.75" hidden="1">
      <c r="A79" s="1" t="s">
        <v>68</v>
      </c>
      <c r="B79" s="3">
        <v>27338123</v>
      </c>
      <c r="C79" s="3">
        <v>-34312738</v>
      </c>
      <c r="D79" s="3">
        <v>15765887</v>
      </c>
      <c r="E79" s="3">
        <v>52724324</v>
      </c>
      <c r="F79" s="3">
        <v>56550546</v>
      </c>
      <c r="G79" s="3">
        <v>56550546</v>
      </c>
      <c r="H79" s="3">
        <v>14769440</v>
      </c>
      <c r="I79" s="3">
        <v>56550546</v>
      </c>
      <c r="J79" s="3">
        <v>59264972</v>
      </c>
      <c r="K79" s="3">
        <v>62109691</v>
      </c>
    </row>
    <row r="80" spans="1:11" ht="12.75" hidden="1">
      <c r="A80" s="1" t="s">
        <v>69</v>
      </c>
      <c r="B80" s="3">
        <v>11893979</v>
      </c>
      <c r="C80" s="3">
        <v>3820691</v>
      </c>
      <c r="D80" s="3">
        <v>-5224916</v>
      </c>
      <c r="E80" s="3">
        <v>5987139</v>
      </c>
      <c r="F80" s="3">
        <v>23660398</v>
      </c>
      <c r="G80" s="3">
        <v>23660398</v>
      </c>
      <c r="H80" s="3">
        <v>69593088</v>
      </c>
      <c r="I80" s="3">
        <v>23660398</v>
      </c>
      <c r="J80" s="3">
        <v>24796097</v>
      </c>
      <c r="K80" s="3">
        <v>25986310</v>
      </c>
    </row>
    <row r="81" spans="1:11" ht="12.75" hidden="1">
      <c r="A81" s="1" t="s">
        <v>70</v>
      </c>
      <c r="B81" s="3">
        <v>7755928</v>
      </c>
      <c r="C81" s="3">
        <v>593233</v>
      </c>
      <c r="D81" s="3">
        <v>10912347</v>
      </c>
      <c r="E81" s="3">
        <v>11892289</v>
      </c>
      <c r="F81" s="3">
        <v>12550019</v>
      </c>
      <c r="G81" s="3">
        <v>12550019</v>
      </c>
      <c r="H81" s="3">
        <v>60833641</v>
      </c>
      <c r="I81" s="3">
        <v>12550019</v>
      </c>
      <c r="J81" s="3">
        <v>13152420</v>
      </c>
      <c r="K81" s="3">
        <v>13783736</v>
      </c>
    </row>
    <row r="82" spans="1:11" ht="12.75" hidden="1">
      <c r="A82" s="1" t="s">
        <v>71</v>
      </c>
      <c r="B82" s="3">
        <v>138722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47991421</v>
      </c>
      <c r="C83" s="3">
        <v>0</v>
      </c>
      <c r="D83" s="3">
        <v>0</v>
      </c>
      <c r="E83" s="3">
        <v>80226828</v>
      </c>
      <c r="F83" s="3">
        <v>95591219</v>
      </c>
      <c r="G83" s="3">
        <v>95591219</v>
      </c>
      <c r="H83" s="3">
        <v>0</v>
      </c>
      <c r="I83" s="3">
        <v>73998000</v>
      </c>
      <c r="J83" s="3">
        <v>77549904</v>
      </c>
      <c r="K83" s="3">
        <v>81272299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25720317</v>
      </c>
      <c r="C5" s="6">
        <v>-196902</v>
      </c>
      <c r="D5" s="23">
        <v>31240118</v>
      </c>
      <c r="E5" s="24">
        <v>38820998</v>
      </c>
      <c r="F5" s="6">
        <v>40071973</v>
      </c>
      <c r="G5" s="25">
        <v>40071973</v>
      </c>
      <c r="H5" s="26">
        <v>71587672</v>
      </c>
      <c r="I5" s="24">
        <v>41875212</v>
      </c>
      <c r="J5" s="6">
        <v>43801472</v>
      </c>
      <c r="K5" s="25">
        <v>45816339</v>
      </c>
    </row>
    <row r="6" spans="1:11" ht="13.5">
      <c r="A6" s="22" t="s">
        <v>19</v>
      </c>
      <c r="B6" s="6">
        <v>653355</v>
      </c>
      <c r="C6" s="6">
        <v>53264</v>
      </c>
      <c r="D6" s="23">
        <v>805722</v>
      </c>
      <c r="E6" s="24">
        <v>635680</v>
      </c>
      <c r="F6" s="6">
        <v>635680</v>
      </c>
      <c r="G6" s="25">
        <v>635680</v>
      </c>
      <c r="H6" s="26">
        <v>2713426</v>
      </c>
      <c r="I6" s="24">
        <v>664286</v>
      </c>
      <c r="J6" s="6">
        <v>694843</v>
      </c>
      <c r="K6" s="25">
        <v>726805</v>
      </c>
    </row>
    <row r="7" spans="1:11" ht="13.5">
      <c r="A7" s="22" t="s">
        <v>20</v>
      </c>
      <c r="B7" s="6">
        <v>1129318</v>
      </c>
      <c r="C7" s="6">
        <v>129678</v>
      </c>
      <c r="D7" s="23">
        <v>1211707</v>
      </c>
      <c r="E7" s="24">
        <v>2915849</v>
      </c>
      <c r="F7" s="6">
        <v>2915849</v>
      </c>
      <c r="G7" s="25">
        <v>2915849</v>
      </c>
      <c r="H7" s="26">
        <v>3343497</v>
      </c>
      <c r="I7" s="24">
        <v>4547062</v>
      </c>
      <c r="J7" s="6">
        <v>4756227</v>
      </c>
      <c r="K7" s="25">
        <v>4975014</v>
      </c>
    </row>
    <row r="8" spans="1:11" ht="13.5">
      <c r="A8" s="22" t="s">
        <v>21</v>
      </c>
      <c r="B8" s="6">
        <v>83293293</v>
      </c>
      <c r="C8" s="6">
        <v>5467650</v>
      </c>
      <c r="D8" s="23">
        <v>94957414</v>
      </c>
      <c r="E8" s="24">
        <v>89199316</v>
      </c>
      <c r="F8" s="6">
        <v>89606516</v>
      </c>
      <c r="G8" s="25">
        <v>89606516</v>
      </c>
      <c r="H8" s="26">
        <v>174905202</v>
      </c>
      <c r="I8" s="24">
        <v>96117650</v>
      </c>
      <c r="J8" s="6">
        <v>101482635</v>
      </c>
      <c r="K8" s="25">
        <v>105986764</v>
      </c>
    </row>
    <row r="9" spans="1:11" ht="13.5">
      <c r="A9" s="22" t="s">
        <v>22</v>
      </c>
      <c r="B9" s="6">
        <v>15006936</v>
      </c>
      <c r="C9" s="6">
        <v>-729272</v>
      </c>
      <c r="D9" s="23">
        <v>5741837</v>
      </c>
      <c r="E9" s="24">
        <v>19160170</v>
      </c>
      <c r="F9" s="6">
        <v>14819490</v>
      </c>
      <c r="G9" s="25">
        <v>14819490</v>
      </c>
      <c r="H9" s="26">
        <v>9663356</v>
      </c>
      <c r="I9" s="24">
        <v>15150824</v>
      </c>
      <c r="J9" s="6">
        <v>14397653</v>
      </c>
      <c r="K9" s="25">
        <v>17024442</v>
      </c>
    </row>
    <row r="10" spans="1:11" ht="25.5">
      <c r="A10" s="27" t="s">
        <v>114</v>
      </c>
      <c r="B10" s="28">
        <f>SUM(B5:B9)</f>
        <v>125803219</v>
      </c>
      <c r="C10" s="29">
        <f aca="true" t="shared" si="0" ref="C10:K10">SUM(C5:C9)</f>
        <v>4724418</v>
      </c>
      <c r="D10" s="30">
        <f t="shared" si="0"/>
        <v>133956798</v>
      </c>
      <c r="E10" s="28">
        <f t="shared" si="0"/>
        <v>150732013</v>
      </c>
      <c r="F10" s="29">
        <f t="shared" si="0"/>
        <v>148049508</v>
      </c>
      <c r="G10" s="31">
        <f t="shared" si="0"/>
        <v>148049508</v>
      </c>
      <c r="H10" s="32">
        <f t="shared" si="0"/>
        <v>262213153</v>
      </c>
      <c r="I10" s="28">
        <f t="shared" si="0"/>
        <v>158355034</v>
      </c>
      <c r="J10" s="29">
        <f t="shared" si="0"/>
        <v>165132830</v>
      </c>
      <c r="K10" s="31">
        <f t="shared" si="0"/>
        <v>174529364</v>
      </c>
    </row>
    <row r="11" spans="1:11" ht="13.5">
      <c r="A11" s="22" t="s">
        <v>23</v>
      </c>
      <c r="B11" s="6">
        <v>52067262</v>
      </c>
      <c r="C11" s="6">
        <v>4790850</v>
      </c>
      <c r="D11" s="23">
        <v>66620096</v>
      </c>
      <c r="E11" s="24">
        <v>69481672</v>
      </c>
      <c r="F11" s="6">
        <v>69751231</v>
      </c>
      <c r="G11" s="25">
        <v>69751231</v>
      </c>
      <c r="H11" s="26">
        <v>128883938</v>
      </c>
      <c r="I11" s="24">
        <v>74285054</v>
      </c>
      <c r="J11" s="6">
        <v>78927887</v>
      </c>
      <c r="K11" s="25">
        <v>83860876</v>
      </c>
    </row>
    <row r="12" spans="1:11" ht="13.5">
      <c r="A12" s="22" t="s">
        <v>24</v>
      </c>
      <c r="B12" s="6">
        <v>7414450</v>
      </c>
      <c r="C12" s="6">
        <v>1104590</v>
      </c>
      <c r="D12" s="23">
        <v>8602035</v>
      </c>
      <c r="E12" s="24">
        <v>9051212</v>
      </c>
      <c r="F12" s="6">
        <v>10446057</v>
      </c>
      <c r="G12" s="25">
        <v>10446057</v>
      </c>
      <c r="H12" s="26">
        <v>16873622</v>
      </c>
      <c r="I12" s="24">
        <v>11125049</v>
      </c>
      <c r="J12" s="6">
        <v>11820365</v>
      </c>
      <c r="K12" s="25">
        <v>12559136</v>
      </c>
    </row>
    <row r="13" spans="1:11" ht="13.5">
      <c r="A13" s="22" t="s">
        <v>115</v>
      </c>
      <c r="B13" s="6">
        <v>17145493</v>
      </c>
      <c r="C13" s="6">
        <v>16642331</v>
      </c>
      <c r="D13" s="23">
        <v>20680099</v>
      </c>
      <c r="E13" s="24">
        <v>10575593</v>
      </c>
      <c r="F13" s="6">
        <v>19120693</v>
      </c>
      <c r="G13" s="25">
        <v>19120693</v>
      </c>
      <c r="H13" s="26">
        <v>29816752</v>
      </c>
      <c r="I13" s="24">
        <v>19981125</v>
      </c>
      <c r="J13" s="6">
        <v>20900256</v>
      </c>
      <c r="K13" s="25">
        <v>21861668</v>
      </c>
    </row>
    <row r="14" spans="1:11" ht="13.5">
      <c r="A14" s="22" t="s">
        <v>25</v>
      </c>
      <c r="B14" s="6">
        <v>2192392</v>
      </c>
      <c r="C14" s="6">
        <v>788702</v>
      </c>
      <c r="D14" s="23">
        <v>788304</v>
      </c>
      <c r="E14" s="24">
        <v>0</v>
      </c>
      <c r="F14" s="6">
        <v>0</v>
      </c>
      <c r="G14" s="25">
        <v>0</v>
      </c>
      <c r="H14" s="26">
        <v>16715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141987</v>
      </c>
      <c r="D15" s="23">
        <v>2661112</v>
      </c>
      <c r="E15" s="24">
        <v>2630011</v>
      </c>
      <c r="F15" s="6">
        <v>3292611</v>
      </c>
      <c r="G15" s="25">
        <v>3292611</v>
      </c>
      <c r="H15" s="26">
        <v>4441779</v>
      </c>
      <c r="I15" s="24">
        <v>3350384</v>
      </c>
      <c r="J15" s="6">
        <v>3231412</v>
      </c>
      <c r="K15" s="25">
        <v>3450060</v>
      </c>
    </row>
    <row r="16" spans="1:11" ht="13.5">
      <c r="A16" s="22" t="s">
        <v>21</v>
      </c>
      <c r="B16" s="6">
        <v>0</v>
      </c>
      <c r="C16" s="6">
        <v>0</v>
      </c>
      <c r="D16" s="23">
        <v>50000</v>
      </c>
      <c r="E16" s="24">
        <v>52600</v>
      </c>
      <c r="F16" s="6">
        <v>52600</v>
      </c>
      <c r="G16" s="25">
        <v>52600</v>
      </c>
      <c r="H16" s="26">
        <v>100000</v>
      </c>
      <c r="I16" s="24">
        <v>54967</v>
      </c>
      <c r="J16" s="6">
        <v>57495</v>
      </c>
      <c r="K16" s="25">
        <v>60140</v>
      </c>
    </row>
    <row r="17" spans="1:11" ht="13.5">
      <c r="A17" s="22" t="s">
        <v>27</v>
      </c>
      <c r="B17" s="6">
        <v>65300282</v>
      </c>
      <c r="C17" s="6">
        <v>-4784018</v>
      </c>
      <c r="D17" s="23">
        <v>52475611</v>
      </c>
      <c r="E17" s="24">
        <v>40295849</v>
      </c>
      <c r="F17" s="6">
        <v>41833536</v>
      </c>
      <c r="G17" s="25">
        <v>41833536</v>
      </c>
      <c r="H17" s="26">
        <v>56747033</v>
      </c>
      <c r="I17" s="24">
        <v>45648096</v>
      </c>
      <c r="J17" s="6">
        <v>47351597</v>
      </c>
      <c r="K17" s="25">
        <v>49858616</v>
      </c>
    </row>
    <row r="18" spans="1:11" ht="13.5">
      <c r="A18" s="33" t="s">
        <v>28</v>
      </c>
      <c r="B18" s="34">
        <f>SUM(B11:B17)</f>
        <v>144119879</v>
      </c>
      <c r="C18" s="35">
        <f aca="true" t="shared" si="1" ref="C18:K18">SUM(C11:C17)</f>
        <v>18684442</v>
      </c>
      <c r="D18" s="36">
        <f t="shared" si="1"/>
        <v>151877257</v>
      </c>
      <c r="E18" s="34">
        <f t="shared" si="1"/>
        <v>132086937</v>
      </c>
      <c r="F18" s="35">
        <f t="shared" si="1"/>
        <v>144496728</v>
      </c>
      <c r="G18" s="37">
        <f t="shared" si="1"/>
        <v>144496728</v>
      </c>
      <c r="H18" s="38">
        <f t="shared" si="1"/>
        <v>236879839</v>
      </c>
      <c r="I18" s="34">
        <f t="shared" si="1"/>
        <v>154444675</v>
      </c>
      <c r="J18" s="35">
        <f t="shared" si="1"/>
        <v>162289012</v>
      </c>
      <c r="K18" s="37">
        <f t="shared" si="1"/>
        <v>171650496</v>
      </c>
    </row>
    <row r="19" spans="1:11" ht="13.5">
      <c r="A19" s="33" t="s">
        <v>29</v>
      </c>
      <c r="B19" s="39">
        <f>+B10-B18</f>
        <v>-18316660</v>
      </c>
      <c r="C19" s="40">
        <f aca="true" t="shared" si="2" ref="C19:K19">+C10-C18</f>
        <v>-13960024</v>
      </c>
      <c r="D19" s="41">
        <f t="shared" si="2"/>
        <v>-17920459</v>
      </c>
      <c r="E19" s="39">
        <f t="shared" si="2"/>
        <v>18645076</v>
      </c>
      <c r="F19" s="40">
        <f t="shared" si="2"/>
        <v>3552780</v>
      </c>
      <c r="G19" s="42">
        <f t="shared" si="2"/>
        <v>3552780</v>
      </c>
      <c r="H19" s="43">
        <f t="shared" si="2"/>
        <v>25333314</v>
      </c>
      <c r="I19" s="39">
        <f t="shared" si="2"/>
        <v>3910359</v>
      </c>
      <c r="J19" s="40">
        <f t="shared" si="2"/>
        <v>2843818</v>
      </c>
      <c r="K19" s="42">
        <f t="shared" si="2"/>
        <v>2878868</v>
      </c>
    </row>
    <row r="20" spans="1:11" ht="25.5">
      <c r="A20" s="44" t="s">
        <v>30</v>
      </c>
      <c r="B20" s="45">
        <v>22575456</v>
      </c>
      <c r="C20" s="46">
        <v>34140894</v>
      </c>
      <c r="D20" s="47">
        <v>31815900</v>
      </c>
      <c r="E20" s="45">
        <v>26538800</v>
      </c>
      <c r="F20" s="46">
        <v>26538800</v>
      </c>
      <c r="G20" s="48">
        <v>26538800</v>
      </c>
      <c r="H20" s="49">
        <v>0</v>
      </c>
      <c r="I20" s="45">
        <v>31562100</v>
      </c>
      <c r="J20" s="46">
        <v>39626650</v>
      </c>
      <c r="K20" s="48">
        <v>32439050</v>
      </c>
    </row>
    <row r="21" spans="1:11" ht="63.75">
      <c r="A21" s="50" t="s">
        <v>116</v>
      </c>
      <c r="B21" s="51">
        <v>0</v>
      </c>
      <c r="C21" s="52">
        <v>57100981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4258796</v>
      </c>
      <c r="C22" s="58">
        <f aca="true" t="shared" si="3" ref="C22:K22">SUM(C19:C21)</f>
        <v>77281851</v>
      </c>
      <c r="D22" s="59">
        <f t="shared" si="3"/>
        <v>13895441</v>
      </c>
      <c r="E22" s="57">
        <f t="shared" si="3"/>
        <v>45183876</v>
      </c>
      <c r="F22" s="58">
        <f t="shared" si="3"/>
        <v>30091580</v>
      </c>
      <c r="G22" s="60">
        <f t="shared" si="3"/>
        <v>30091580</v>
      </c>
      <c r="H22" s="61">
        <f t="shared" si="3"/>
        <v>25333314</v>
      </c>
      <c r="I22" s="57">
        <f t="shared" si="3"/>
        <v>35472459</v>
      </c>
      <c r="J22" s="58">
        <f t="shared" si="3"/>
        <v>42470468</v>
      </c>
      <c r="K22" s="60">
        <f t="shared" si="3"/>
        <v>35317918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4258796</v>
      </c>
      <c r="C24" s="40">
        <f aca="true" t="shared" si="4" ref="C24:K24">SUM(C22:C23)</f>
        <v>77281851</v>
      </c>
      <c r="D24" s="41">
        <f t="shared" si="4"/>
        <v>13895441</v>
      </c>
      <c r="E24" s="39">
        <f t="shared" si="4"/>
        <v>45183876</v>
      </c>
      <c r="F24" s="40">
        <f t="shared" si="4"/>
        <v>30091580</v>
      </c>
      <c r="G24" s="42">
        <f t="shared" si="4"/>
        <v>30091580</v>
      </c>
      <c r="H24" s="43">
        <f t="shared" si="4"/>
        <v>25333314</v>
      </c>
      <c r="I24" s="39">
        <f t="shared" si="4"/>
        <v>35472459</v>
      </c>
      <c r="J24" s="40">
        <f t="shared" si="4"/>
        <v>42470468</v>
      </c>
      <c r="K24" s="42">
        <f t="shared" si="4"/>
        <v>35317918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23427402</v>
      </c>
      <c r="C27" s="7">
        <v>60168735</v>
      </c>
      <c r="D27" s="69">
        <v>430683734</v>
      </c>
      <c r="E27" s="70">
        <v>30448800</v>
      </c>
      <c r="F27" s="7">
        <v>30091580</v>
      </c>
      <c r="G27" s="71">
        <v>30091580</v>
      </c>
      <c r="H27" s="72">
        <v>467372659</v>
      </c>
      <c r="I27" s="70">
        <v>35472452</v>
      </c>
      <c r="J27" s="7">
        <v>42470469</v>
      </c>
      <c r="K27" s="71">
        <v>35317926</v>
      </c>
    </row>
    <row r="28" spans="1:11" ht="13.5">
      <c r="A28" s="73" t="s">
        <v>34</v>
      </c>
      <c r="B28" s="6">
        <v>19475000</v>
      </c>
      <c r="C28" s="6">
        <v>-9967817</v>
      </c>
      <c r="D28" s="23">
        <v>1236084</v>
      </c>
      <c r="E28" s="24">
        <v>26538800</v>
      </c>
      <c r="F28" s="6">
        <v>26538800</v>
      </c>
      <c r="G28" s="25">
        <v>26538800</v>
      </c>
      <c r="H28" s="26">
        <v>0</v>
      </c>
      <c r="I28" s="24">
        <v>31562100</v>
      </c>
      <c r="J28" s="6">
        <v>39626650</v>
      </c>
      <c r="K28" s="25">
        <v>32439051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3952402</v>
      </c>
      <c r="C31" s="6">
        <v>0</v>
      </c>
      <c r="D31" s="23">
        <v>4750520</v>
      </c>
      <c r="E31" s="24">
        <v>3810000</v>
      </c>
      <c r="F31" s="6">
        <v>3452780</v>
      </c>
      <c r="G31" s="25">
        <v>3452780</v>
      </c>
      <c r="H31" s="26">
        <v>0</v>
      </c>
      <c r="I31" s="24">
        <v>3810352</v>
      </c>
      <c r="J31" s="6">
        <v>2743819</v>
      </c>
      <c r="K31" s="25">
        <v>2778875</v>
      </c>
    </row>
    <row r="32" spans="1:11" ht="13.5">
      <c r="A32" s="33" t="s">
        <v>37</v>
      </c>
      <c r="B32" s="7">
        <f>SUM(B28:B31)</f>
        <v>23427402</v>
      </c>
      <c r="C32" s="7">
        <f aca="true" t="shared" si="5" ref="C32:K32">SUM(C28:C31)</f>
        <v>-9967817</v>
      </c>
      <c r="D32" s="69">
        <f t="shared" si="5"/>
        <v>5986604</v>
      </c>
      <c r="E32" s="70">
        <f t="shared" si="5"/>
        <v>30348800</v>
      </c>
      <c r="F32" s="7">
        <f t="shared" si="5"/>
        <v>29991580</v>
      </c>
      <c r="G32" s="71">
        <f t="shared" si="5"/>
        <v>29991580</v>
      </c>
      <c r="H32" s="72">
        <f t="shared" si="5"/>
        <v>0</v>
      </c>
      <c r="I32" s="70">
        <f t="shared" si="5"/>
        <v>35372452</v>
      </c>
      <c r="J32" s="7">
        <f t="shared" si="5"/>
        <v>42370469</v>
      </c>
      <c r="K32" s="71">
        <f t="shared" si="5"/>
        <v>35217926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40685954</v>
      </c>
      <c r="C35" s="6">
        <v>-16242393</v>
      </c>
      <c r="D35" s="23">
        <v>35156114</v>
      </c>
      <c r="E35" s="24">
        <v>39119822</v>
      </c>
      <c r="F35" s="6">
        <v>44098532</v>
      </c>
      <c r="G35" s="25">
        <v>44098532</v>
      </c>
      <c r="H35" s="26">
        <v>102209238</v>
      </c>
      <c r="I35" s="24">
        <v>58431563</v>
      </c>
      <c r="J35" s="6">
        <v>63303361</v>
      </c>
      <c r="K35" s="25">
        <v>63227232</v>
      </c>
    </row>
    <row r="36" spans="1:11" ht="13.5">
      <c r="A36" s="22" t="s">
        <v>40</v>
      </c>
      <c r="B36" s="6">
        <v>223101043</v>
      </c>
      <c r="C36" s="6">
        <v>56026384</v>
      </c>
      <c r="D36" s="23">
        <v>279293562</v>
      </c>
      <c r="E36" s="24">
        <v>311745320</v>
      </c>
      <c r="F36" s="6">
        <v>309385136</v>
      </c>
      <c r="G36" s="25">
        <v>309385136</v>
      </c>
      <c r="H36" s="26">
        <v>286190218</v>
      </c>
      <c r="I36" s="24">
        <v>324395656</v>
      </c>
      <c r="J36" s="6">
        <v>366866125</v>
      </c>
      <c r="K36" s="25">
        <v>402184051</v>
      </c>
    </row>
    <row r="37" spans="1:11" ht="13.5">
      <c r="A37" s="22" t="s">
        <v>41</v>
      </c>
      <c r="B37" s="6">
        <v>31666208</v>
      </c>
      <c r="C37" s="6">
        <v>-37965726</v>
      </c>
      <c r="D37" s="23">
        <v>21650364</v>
      </c>
      <c r="E37" s="24">
        <v>14624013</v>
      </c>
      <c r="F37" s="6">
        <v>19540527</v>
      </c>
      <c r="G37" s="25">
        <v>19540527</v>
      </c>
      <c r="H37" s="26">
        <v>70138243</v>
      </c>
      <c r="I37" s="24">
        <v>19540527</v>
      </c>
      <c r="J37" s="6">
        <v>17977285</v>
      </c>
      <c r="K37" s="25">
        <v>16539103</v>
      </c>
    </row>
    <row r="38" spans="1:11" ht="13.5">
      <c r="A38" s="22" t="s">
        <v>42</v>
      </c>
      <c r="B38" s="6">
        <v>12338356</v>
      </c>
      <c r="C38" s="6">
        <v>467714</v>
      </c>
      <c r="D38" s="23">
        <v>13829320</v>
      </c>
      <c r="E38" s="24">
        <v>12806070</v>
      </c>
      <c r="F38" s="6">
        <v>13829320</v>
      </c>
      <c r="G38" s="25">
        <v>13829320</v>
      </c>
      <c r="H38" s="26">
        <v>13829320</v>
      </c>
      <c r="I38" s="24">
        <v>13829320</v>
      </c>
      <c r="J38" s="6">
        <v>13829320</v>
      </c>
      <c r="K38" s="25">
        <v>13829320</v>
      </c>
    </row>
    <row r="39" spans="1:11" ht="13.5">
      <c r="A39" s="22" t="s">
        <v>43</v>
      </c>
      <c r="B39" s="6">
        <v>219782433</v>
      </c>
      <c r="C39" s="6">
        <v>152</v>
      </c>
      <c r="D39" s="23">
        <v>265074551</v>
      </c>
      <c r="E39" s="24">
        <v>278251183</v>
      </c>
      <c r="F39" s="6">
        <v>290022241</v>
      </c>
      <c r="G39" s="25">
        <v>290022241</v>
      </c>
      <c r="H39" s="26">
        <v>279098565</v>
      </c>
      <c r="I39" s="24">
        <v>313984913</v>
      </c>
      <c r="J39" s="6">
        <v>355892413</v>
      </c>
      <c r="K39" s="25">
        <v>399724942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28041360</v>
      </c>
      <c r="C42" s="6">
        <v>0</v>
      </c>
      <c r="D42" s="23">
        <v>3212290</v>
      </c>
      <c r="E42" s="24">
        <v>147888330</v>
      </c>
      <c r="F42" s="6">
        <v>154192013</v>
      </c>
      <c r="G42" s="25">
        <v>154192013</v>
      </c>
      <c r="H42" s="26">
        <v>1484352</v>
      </c>
      <c r="I42" s="24">
        <v>166177143</v>
      </c>
      <c r="J42" s="6">
        <v>180683119</v>
      </c>
      <c r="K42" s="25">
        <v>181326746</v>
      </c>
    </row>
    <row r="43" spans="1:11" ht="13.5">
      <c r="A43" s="22" t="s">
        <v>46</v>
      </c>
      <c r="B43" s="6">
        <v>-22979860</v>
      </c>
      <c r="C43" s="6">
        <v>0</v>
      </c>
      <c r="D43" s="23">
        <v>0</v>
      </c>
      <c r="E43" s="24">
        <v>-25448800</v>
      </c>
      <c r="F43" s="6">
        <v>-25091580</v>
      </c>
      <c r="G43" s="25">
        <v>-25091580</v>
      </c>
      <c r="H43" s="26">
        <v>0</v>
      </c>
      <c r="I43" s="24">
        <v>-22357377</v>
      </c>
      <c r="J43" s="6">
        <v>-42370568</v>
      </c>
      <c r="K43" s="25">
        <v>-35218024</v>
      </c>
    </row>
    <row r="44" spans="1:11" ht="13.5">
      <c r="A44" s="22" t="s">
        <v>47</v>
      </c>
      <c r="B44" s="6">
        <v>-4995667</v>
      </c>
      <c r="C44" s="6">
        <v>0</v>
      </c>
      <c r="D44" s="23">
        <v>73277</v>
      </c>
      <c r="E44" s="24">
        <v>-73277</v>
      </c>
      <c r="F44" s="6">
        <v>-73277</v>
      </c>
      <c r="G44" s="25">
        <v>-73277</v>
      </c>
      <c r="H44" s="26">
        <v>-73277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1265817</v>
      </c>
      <c r="C45" s="7">
        <v>0</v>
      </c>
      <c r="D45" s="69">
        <v>3285567</v>
      </c>
      <c r="E45" s="70">
        <v>123869918</v>
      </c>
      <c r="F45" s="7">
        <v>130338931</v>
      </c>
      <c r="G45" s="71">
        <v>130338931</v>
      </c>
      <c r="H45" s="72">
        <v>1484352</v>
      </c>
      <c r="I45" s="70">
        <v>145131541</v>
      </c>
      <c r="J45" s="7">
        <v>153970948</v>
      </c>
      <c r="K45" s="71">
        <v>159938042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1265817</v>
      </c>
      <c r="C48" s="6">
        <v>-13218392</v>
      </c>
      <c r="D48" s="23">
        <v>1311775</v>
      </c>
      <c r="E48" s="24">
        <v>10123213</v>
      </c>
      <c r="F48" s="6">
        <v>10170747</v>
      </c>
      <c r="G48" s="25">
        <v>10170747</v>
      </c>
      <c r="H48" s="26">
        <v>66842013</v>
      </c>
      <c r="I48" s="24">
        <v>15658402</v>
      </c>
      <c r="J48" s="6">
        <v>17802162</v>
      </c>
      <c r="K48" s="25">
        <v>15609303</v>
      </c>
    </row>
    <row r="49" spans="1:11" ht="13.5">
      <c r="A49" s="22" t="s">
        <v>51</v>
      </c>
      <c r="B49" s="6">
        <f>+B75</f>
        <v>-7584325.256586246</v>
      </c>
      <c r="C49" s="6">
        <f aca="true" t="shared" si="6" ref="C49:K49">+C75</f>
        <v>-38261682</v>
      </c>
      <c r="D49" s="23">
        <f t="shared" si="6"/>
        <v>16540694</v>
      </c>
      <c r="E49" s="24">
        <f t="shared" si="6"/>
        <v>3137547.742906414</v>
      </c>
      <c r="F49" s="6">
        <f t="shared" si="6"/>
        <v>1634890.267310381</v>
      </c>
      <c r="G49" s="25">
        <f t="shared" si="6"/>
        <v>1634890.267310381</v>
      </c>
      <c r="H49" s="26">
        <f t="shared" si="6"/>
        <v>64963441</v>
      </c>
      <c r="I49" s="24">
        <f t="shared" si="6"/>
        <v>-4630933.730476897</v>
      </c>
      <c r="J49" s="6">
        <f t="shared" si="6"/>
        <v>-8444412.85719755</v>
      </c>
      <c r="K49" s="25">
        <f t="shared" si="6"/>
        <v>-11270297.72290288</v>
      </c>
    </row>
    <row r="50" spans="1:11" ht="13.5">
      <c r="A50" s="33" t="s">
        <v>52</v>
      </c>
      <c r="B50" s="7">
        <f>+B48-B49</f>
        <v>8850142.256586246</v>
      </c>
      <c r="C50" s="7">
        <f aca="true" t="shared" si="7" ref="C50:K50">+C48-C49</f>
        <v>25043290</v>
      </c>
      <c r="D50" s="69">
        <f t="shared" si="7"/>
        <v>-15228919</v>
      </c>
      <c r="E50" s="70">
        <f t="shared" si="7"/>
        <v>6985665.257093586</v>
      </c>
      <c r="F50" s="7">
        <f t="shared" si="7"/>
        <v>8535856.732689619</v>
      </c>
      <c r="G50" s="71">
        <f t="shared" si="7"/>
        <v>8535856.732689619</v>
      </c>
      <c r="H50" s="72">
        <f t="shared" si="7"/>
        <v>1878572</v>
      </c>
      <c r="I50" s="70">
        <f t="shared" si="7"/>
        <v>20289335.730476897</v>
      </c>
      <c r="J50" s="7">
        <f t="shared" si="7"/>
        <v>26246574.85719755</v>
      </c>
      <c r="K50" s="71">
        <f t="shared" si="7"/>
        <v>26879600.72290288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223101041</v>
      </c>
      <c r="C53" s="6">
        <v>65965741</v>
      </c>
      <c r="D53" s="23">
        <v>273696946</v>
      </c>
      <c r="E53" s="24">
        <v>283896520</v>
      </c>
      <c r="F53" s="6">
        <v>282476154</v>
      </c>
      <c r="G53" s="25">
        <v>282476154</v>
      </c>
      <c r="H53" s="26">
        <v>249827498</v>
      </c>
      <c r="I53" s="24">
        <v>292765631</v>
      </c>
      <c r="J53" s="6">
        <v>327168425</v>
      </c>
      <c r="K53" s="25">
        <v>369670682</v>
      </c>
    </row>
    <row r="54" spans="1:11" ht="13.5">
      <c r="A54" s="22" t="s">
        <v>55</v>
      </c>
      <c r="B54" s="6">
        <v>17145493</v>
      </c>
      <c r="C54" s="6">
        <v>0</v>
      </c>
      <c r="D54" s="23">
        <v>20680099</v>
      </c>
      <c r="E54" s="24">
        <v>10575593</v>
      </c>
      <c r="F54" s="6">
        <v>19120693</v>
      </c>
      <c r="G54" s="25">
        <v>19120693</v>
      </c>
      <c r="H54" s="26">
        <v>29816752</v>
      </c>
      <c r="I54" s="24">
        <v>19981125</v>
      </c>
      <c r="J54" s="6">
        <v>20900256</v>
      </c>
      <c r="K54" s="25">
        <v>21861668</v>
      </c>
    </row>
    <row r="55" spans="1:11" ht="13.5">
      <c r="A55" s="22" t="s">
        <v>56</v>
      </c>
      <c r="B55" s="6">
        <v>0</v>
      </c>
      <c r="C55" s="6">
        <v>3089736</v>
      </c>
      <c r="D55" s="23">
        <v>1253398</v>
      </c>
      <c r="E55" s="24">
        <v>900000</v>
      </c>
      <c r="F55" s="6">
        <v>205678</v>
      </c>
      <c r="G55" s="25">
        <v>205678</v>
      </c>
      <c r="H55" s="26">
        <v>1700242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6012391</v>
      </c>
      <c r="C56" s="6">
        <v>230000</v>
      </c>
      <c r="D56" s="23">
        <v>2589987</v>
      </c>
      <c r="E56" s="24">
        <v>2826715</v>
      </c>
      <c r="F56" s="6">
        <v>3589625</v>
      </c>
      <c r="G56" s="25">
        <v>3589625</v>
      </c>
      <c r="H56" s="26">
        <v>4664850</v>
      </c>
      <c r="I56" s="24">
        <v>2664905</v>
      </c>
      <c r="J56" s="6">
        <v>2849011</v>
      </c>
      <c r="K56" s="25">
        <v>3041643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2501950</v>
      </c>
      <c r="F60" s="6">
        <v>2501950</v>
      </c>
      <c r="G60" s="25">
        <v>2501950</v>
      </c>
      <c r="H60" s="26">
        <v>1250975</v>
      </c>
      <c r="I60" s="24">
        <v>1307269</v>
      </c>
      <c r="J60" s="6">
        <v>1367403</v>
      </c>
      <c r="K60" s="25">
        <v>1430304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1.0939180406651048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0.5999999925352277</v>
      </c>
      <c r="F70" s="5">
        <f t="shared" si="8"/>
        <v>0.753469782020785</v>
      </c>
      <c r="G70" s="5">
        <f t="shared" si="8"/>
        <v>0.753469782020785</v>
      </c>
      <c r="H70" s="5">
        <f t="shared" si="8"/>
        <v>0</v>
      </c>
      <c r="I70" s="5">
        <f t="shared" si="8"/>
        <v>0.7342337606914059</v>
      </c>
      <c r="J70" s="5">
        <f t="shared" si="8"/>
        <v>0.7411686428499831</v>
      </c>
      <c r="K70" s="5">
        <f t="shared" si="8"/>
        <v>0.736371900419902</v>
      </c>
    </row>
    <row r="71" spans="1:11" ht="12.75" hidden="1">
      <c r="A71" s="2" t="s">
        <v>120</v>
      </c>
      <c r="B71" s="2">
        <f>+B83</f>
        <v>43556737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32151014</v>
      </c>
      <c r="F71" s="2">
        <f t="shared" si="9"/>
        <v>38046697</v>
      </c>
      <c r="G71" s="2">
        <f t="shared" si="9"/>
        <v>38046697</v>
      </c>
      <c r="H71" s="2">
        <f t="shared" si="9"/>
        <v>0</v>
      </c>
      <c r="I71" s="2">
        <f t="shared" si="9"/>
        <v>38497393</v>
      </c>
      <c r="J71" s="2">
        <f t="shared" si="9"/>
        <v>39573834</v>
      </c>
      <c r="K71" s="2">
        <f t="shared" si="9"/>
        <v>42572932</v>
      </c>
    </row>
    <row r="72" spans="1:11" ht="12.75" hidden="1">
      <c r="A72" s="2" t="s">
        <v>121</v>
      </c>
      <c r="B72" s="2">
        <f>+B77</f>
        <v>39817185</v>
      </c>
      <c r="C72" s="2">
        <f aca="true" t="shared" si="10" ref="C72:K72">+C77</f>
        <v>516594</v>
      </c>
      <c r="D72" s="2">
        <f t="shared" si="10"/>
        <v>35701913</v>
      </c>
      <c r="E72" s="2">
        <f t="shared" si="10"/>
        <v>53585024</v>
      </c>
      <c r="F72" s="2">
        <f t="shared" si="10"/>
        <v>50495319</v>
      </c>
      <c r="G72" s="2">
        <f t="shared" si="10"/>
        <v>50495319</v>
      </c>
      <c r="H72" s="2">
        <f t="shared" si="10"/>
        <v>79684513</v>
      </c>
      <c r="I72" s="2">
        <f t="shared" si="10"/>
        <v>52432066</v>
      </c>
      <c r="J72" s="2">
        <f t="shared" si="10"/>
        <v>53393832</v>
      </c>
      <c r="K72" s="2">
        <f t="shared" si="10"/>
        <v>57814444</v>
      </c>
    </row>
    <row r="73" spans="1:11" ht="12.75" hidden="1">
      <c r="A73" s="2" t="s">
        <v>122</v>
      </c>
      <c r="B73" s="2">
        <f>+B74</f>
        <v>-17346463.33333333</v>
      </c>
      <c r="C73" s="2">
        <f aca="true" t="shared" si="11" ref="C73:K73">+(C78+C80+C81+C82)-(B78+B80+B81+B82)</f>
        <v>-32591638</v>
      </c>
      <c r="D73" s="2">
        <f t="shared" si="11"/>
        <v>27015840</v>
      </c>
      <c r="E73" s="2">
        <f t="shared" si="11"/>
        <v>-4847730</v>
      </c>
      <c r="F73" s="2">
        <f>+(F78+F80+F81+F82)-(D78+D80+D81+D82)</f>
        <v>83446</v>
      </c>
      <c r="G73" s="2">
        <f>+(G78+G80+G81+G82)-(D78+D80+D81+D82)</f>
        <v>83446</v>
      </c>
      <c r="H73" s="2">
        <f>+(H78+H80+H81+H82)-(D78+D80+D81+D82)</f>
        <v>1522886</v>
      </c>
      <c r="I73" s="2">
        <f>+(I78+I80+I81+I82)-(E78+E80+E81+E82)</f>
        <v>13776552</v>
      </c>
      <c r="J73" s="2">
        <f t="shared" si="11"/>
        <v>2728038</v>
      </c>
      <c r="K73" s="2">
        <f t="shared" si="11"/>
        <v>2116730</v>
      </c>
    </row>
    <row r="74" spans="1:11" ht="12.75" hidden="1">
      <c r="A74" s="2" t="s">
        <v>123</v>
      </c>
      <c r="B74" s="2">
        <f>+TREND(C74:E74)</f>
        <v>-17346463.33333333</v>
      </c>
      <c r="C74" s="2">
        <f>+C73</f>
        <v>-32591638</v>
      </c>
      <c r="D74" s="2">
        <f aca="true" t="shared" si="12" ref="D74:K74">+D73</f>
        <v>27015840</v>
      </c>
      <c r="E74" s="2">
        <f t="shared" si="12"/>
        <v>-4847730</v>
      </c>
      <c r="F74" s="2">
        <f t="shared" si="12"/>
        <v>83446</v>
      </c>
      <c r="G74" s="2">
        <f t="shared" si="12"/>
        <v>83446</v>
      </c>
      <c r="H74" s="2">
        <f t="shared" si="12"/>
        <v>1522886</v>
      </c>
      <c r="I74" s="2">
        <f t="shared" si="12"/>
        <v>13776552</v>
      </c>
      <c r="J74" s="2">
        <f t="shared" si="12"/>
        <v>2728038</v>
      </c>
      <c r="K74" s="2">
        <f t="shared" si="12"/>
        <v>2116730</v>
      </c>
    </row>
    <row r="75" spans="1:11" ht="12.75" hidden="1">
      <c r="A75" s="2" t="s">
        <v>124</v>
      </c>
      <c r="B75" s="2">
        <f>+B84-(((B80+B81+B78)*B70)-B79)</f>
        <v>-7584325.256586246</v>
      </c>
      <c r="C75" s="2">
        <f aca="true" t="shared" si="13" ref="C75:K75">+C84-(((C80+C81+C78)*C70)-C79)</f>
        <v>-38261682</v>
      </c>
      <c r="D75" s="2">
        <f t="shared" si="13"/>
        <v>16540694</v>
      </c>
      <c r="E75" s="2">
        <f t="shared" si="13"/>
        <v>3137547.742906414</v>
      </c>
      <c r="F75" s="2">
        <f t="shared" si="13"/>
        <v>1634890.267310381</v>
      </c>
      <c r="G75" s="2">
        <f t="shared" si="13"/>
        <v>1634890.267310381</v>
      </c>
      <c r="H75" s="2">
        <f t="shared" si="13"/>
        <v>64963441</v>
      </c>
      <c r="I75" s="2">
        <f t="shared" si="13"/>
        <v>-4630933.730476897</v>
      </c>
      <c r="J75" s="2">
        <f t="shared" si="13"/>
        <v>-8444412.85719755</v>
      </c>
      <c r="K75" s="2">
        <f t="shared" si="13"/>
        <v>-11270297.72290288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39817185</v>
      </c>
      <c r="C77" s="3">
        <v>516594</v>
      </c>
      <c r="D77" s="3">
        <v>35701913</v>
      </c>
      <c r="E77" s="3">
        <v>53585024</v>
      </c>
      <c r="F77" s="3">
        <v>50495319</v>
      </c>
      <c r="G77" s="3">
        <v>50495319</v>
      </c>
      <c r="H77" s="3">
        <v>79684513</v>
      </c>
      <c r="I77" s="3">
        <v>52432066</v>
      </c>
      <c r="J77" s="3">
        <v>53393832</v>
      </c>
      <c r="K77" s="3">
        <v>57814444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24324111</v>
      </c>
      <c r="C79" s="3">
        <v>-38261682</v>
      </c>
      <c r="D79" s="3">
        <v>16540694</v>
      </c>
      <c r="E79" s="3">
        <v>14624013</v>
      </c>
      <c r="F79" s="3">
        <v>19540527</v>
      </c>
      <c r="G79" s="3">
        <v>19540527</v>
      </c>
      <c r="H79" s="3">
        <v>64963441</v>
      </c>
      <c r="I79" s="3">
        <v>19540527</v>
      </c>
      <c r="J79" s="3">
        <v>17977285</v>
      </c>
      <c r="K79" s="3">
        <v>16539103</v>
      </c>
    </row>
    <row r="80" spans="1:11" ht="12.75" hidden="1">
      <c r="A80" s="1" t="s">
        <v>69</v>
      </c>
      <c r="B80" s="3">
        <v>19018540</v>
      </c>
      <c r="C80" s="3">
        <v>-4202589</v>
      </c>
      <c r="D80" s="3">
        <v>17700136</v>
      </c>
      <c r="E80" s="3">
        <v>13490177</v>
      </c>
      <c r="F80" s="3">
        <v>14606091</v>
      </c>
      <c r="G80" s="3">
        <v>14606091</v>
      </c>
      <c r="H80" s="3">
        <v>19764381</v>
      </c>
      <c r="I80" s="3">
        <v>1454729</v>
      </c>
      <c r="J80" s="3">
        <v>859829</v>
      </c>
      <c r="K80" s="3">
        <v>634653</v>
      </c>
    </row>
    <row r="81" spans="1:11" ht="12.75" hidden="1">
      <c r="A81" s="1" t="s">
        <v>70</v>
      </c>
      <c r="B81" s="3">
        <v>10150406</v>
      </c>
      <c r="C81" s="3">
        <v>1178588</v>
      </c>
      <c r="D81" s="3">
        <v>6291703</v>
      </c>
      <c r="E81" s="3">
        <v>5653932</v>
      </c>
      <c r="F81" s="3">
        <v>9158149</v>
      </c>
      <c r="G81" s="3">
        <v>9158149</v>
      </c>
      <c r="H81" s="3">
        <v>5439299</v>
      </c>
      <c r="I81" s="3">
        <v>31465932</v>
      </c>
      <c r="J81" s="3">
        <v>34788870</v>
      </c>
      <c r="K81" s="3">
        <v>37130776</v>
      </c>
    </row>
    <row r="82" spans="1:11" ht="12.75" hidden="1">
      <c r="A82" s="1" t="s">
        <v>71</v>
      </c>
      <c r="B82" s="3">
        <v>398691</v>
      </c>
      <c r="C82" s="3">
        <v>0</v>
      </c>
      <c r="D82" s="3">
        <v>0</v>
      </c>
      <c r="E82" s="3">
        <v>0</v>
      </c>
      <c r="F82" s="3">
        <v>311045</v>
      </c>
      <c r="G82" s="3">
        <v>311045</v>
      </c>
      <c r="H82" s="3">
        <v>311045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43556737</v>
      </c>
      <c r="C83" s="3">
        <v>0</v>
      </c>
      <c r="D83" s="3">
        <v>0</v>
      </c>
      <c r="E83" s="3">
        <v>32151014</v>
      </c>
      <c r="F83" s="3">
        <v>38046697</v>
      </c>
      <c r="G83" s="3">
        <v>38046697</v>
      </c>
      <c r="H83" s="3">
        <v>0</v>
      </c>
      <c r="I83" s="3">
        <v>38497393</v>
      </c>
      <c r="J83" s="3">
        <v>39573834</v>
      </c>
      <c r="K83" s="3">
        <v>42572932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51229914</v>
      </c>
      <c r="C5" s="6">
        <v>59860398</v>
      </c>
      <c r="D5" s="23">
        <v>0</v>
      </c>
      <c r="E5" s="24">
        <v>100528732</v>
      </c>
      <c r="F5" s="6">
        <v>100528732</v>
      </c>
      <c r="G5" s="25">
        <v>100528732</v>
      </c>
      <c r="H5" s="26">
        <v>533288136</v>
      </c>
      <c r="I5" s="24">
        <v>106538855</v>
      </c>
      <c r="J5" s="6">
        <v>111520198</v>
      </c>
      <c r="K5" s="25">
        <v>118211411</v>
      </c>
    </row>
    <row r="6" spans="1:11" ht="13.5">
      <c r="A6" s="22" t="s">
        <v>19</v>
      </c>
      <c r="B6" s="6">
        <v>62527488</v>
      </c>
      <c r="C6" s="6">
        <v>79472318</v>
      </c>
      <c r="D6" s="23">
        <v>0</v>
      </c>
      <c r="E6" s="24">
        <v>77021513</v>
      </c>
      <c r="F6" s="6">
        <v>77021513</v>
      </c>
      <c r="G6" s="25">
        <v>77021513</v>
      </c>
      <c r="H6" s="26">
        <v>-17296030</v>
      </c>
      <c r="I6" s="24">
        <v>81642804</v>
      </c>
      <c r="J6" s="6">
        <v>86541373</v>
      </c>
      <c r="K6" s="25">
        <v>91733856</v>
      </c>
    </row>
    <row r="7" spans="1:11" ht="13.5">
      <c r="A7" s="22" t="s">
        <v>20</v>
      </c>
      <c r="B7" s="6">
        <v>2121254</v>
      </c>
      <c r="C7" s="6">
        <v>3662473</v>
      </c>
      <c r="D7" s="23">
        <v>0</v>
      </c>
      <c r="E7" s="24">
        <v>2247200</v>
      </c>
      <c r="F7" s="6">
        <v>2247200</v>
      </c>
      <c r="G7" s="25">
        <v>2247200</v>
      </c>
      <c r="H7" s="26">
        <v>3138841</v>
      </c>
      <c r="I7" s="24">
        <v>2382032</v>
      </c>
      <c r="J7" s="6">
        <v>2171960</v>
      </c>
      <c r="K7" s="25">
        <v>2302278</v>
      </c>
    </row>
    <row r="8" spans="1:11" ht="13.5">
      <c r="A8" s="22" t="s">
        <v>21</v>
      </c>
      <c r="B8" s="6">
        <v>154939624</v>
      </c>
      <c r="C8" s="6">
        <v>185668216</v>
      </c>
      <c r="D8" s="23">
        <v>0</v>
      </c>
      <c r="E8" s="24">
        <v>185238652</v>
      </c>
      <c r="F8" s="6">
        <v>185238652</v>
      </c>
      <c r="G8" s="25">
        <v>185238652</v>
      </c>
      <c r="H8" s="26">
        <v>363225111</v>
      </c>
      <c r="I8" s="24">
        <v>199160300</v>
      </c>
      <c r="J8" s="6">
        <v>201428600</v>
      </c>
      <c r="K8" s="25">
        <v>220162513</v>
      </c>
    </row>
    <row r="9" spans="1:11" ht="13.5">
      <c r="A9" s="22" t="s">
        <v>22</v>
      </c>
      <c r="B9" s="6">
        <v>28545530</v>
      </c>
      <c r="C9" s="6">
        <v>27026107</v>
      </c>
      <c r="D9" s="23">
        <v>0</v>
      </c>
      <c r="E9" s="24">
        <v>51194804</v>
      </c>
      <c r="F9" s="6">
        <v>51194804</v>
      </c>
      <c r="G9" s="25">
        <v>51194804</v>
      </c>
      <c r="H9" s="26">
        <v>24403109</v>
      </c>
      <c r="I9" s="24">
        <v>47620744</v>
      </c>
      <c r="J9" s="6">
        <v>44829244</v>
      </c>
      <c r="K9" s="25">
        <v>47518997</v>
      </c>
    </row>
    <row r="10" spans="1:11" ht="25.5">
      <c r="A10" s="27" t="s">
        <v>114</v>
      </c>
      <c r="B10" s="28">
        <f>SUM(B5:B9)</f>
        <v>299363810</v>
      </c>
      <c r="C10" s="29">
        <f aca="true" t="shared" si="0" ref="C10:K10">SUM(C5:C9)</f>
        <v>355689512</v>
      </c>
      <c r="D10" s="30">
        <f t="shared" si="0"/>
        <v>0</v>
      </c>
      <c r="E10" s="28">
        <f t="shared" si="0"/>
        <v>416230901</v>
      </c>
      <c r="F10" s="29">
        <f t="shared" si="0"/>
        <v>416230901</v>
      </c>
      <c r="G10" s="31">
        <f t="shared" si="0"/>
        <v>416230901</v>
      </c>
      <c r="H10" s="32">
        <f t="shared" si="0"/>
        <v>906759167</v>
      </c>
      <c r="I10" s="28">
        <f t="shared" si="0"/>
        <v>437344735</v>
      </c>
      <c r="J10" s="29">
        <f t="shared" si="0"/>
        <v>446491375</v>
      </c>
      <c r="K10" s="31">
        <f t="shared" si="0"/>
        <v>479929055</v>
      </c>
    </row>
    <row r="11" spans="1:11" ht="13.5">
      <c r="A11" s="22" t="s">
        <v>23</v>
      </c>
      <c r="B11" s="6">
        <v>115286427</v>
      </c>
      <c r="C11" s="6">
        <v>158035184</v>
      </c>
      <c r="D11" s="23">
        <v>0</v>
      </c>
      <c r="E11" s="24">
        <v>164678153</v>
      </c>
      <c r="F11" s="6">
        <v>164678153</v>
      </c>
      <c r="G11" s="25">
        <v>164678153</v>
      </c>
      <c r="H11" s="26">
        <v>134174226</v>
      </c>
      <c r="I11" s="24">
        <v>183004536</v>
      </c>
      <c r="J11" s="6">
        <v>188674858</v>
      </c>
      <c r="K11" s="25">
        <v>199891124</v>
      </c>
    </row>
    <row r="12" spans="1:11" ht="13.5">
      <c r="A12" s="22" t="s">
        <v>24</v>
      </c>
      <c r="B12" s="6">
        <v>13169505</v>
      </c>
      <c r="C12" s="6">
        <v>16573828</v>
      </c>
      <c r="D12" s="23">
        <v>0</v>
      </c>
      <c r="E12" s="24">
        <v>23730001</v>
      </c>
      <c r="F12" s="6">
        <v>23730001</v>
      </c>
      <c r="G12" s="25">
        <v>23730001</v>
      </c>
      <c r="H12" s="26">
        <v>16885229</v>
      </c>
      <c r="I12" s="24">
        <v>24916501</v>
      </c>
      <c r="J12" s="6">
        <v>26162324</v>
      </c>
      <c r="K12" s="25">
        <v>27732065</v>
      </c>
    </row>
    <row r="13" spans="1:11" ht="13.5">
      <c r="A13" s="22" t="s">
        <v>115</v>
      </c>
      <c r="B13" s="6">
        <v>31229257</v>
      </c>
      <c r="C13" s="6">
        <v>30048095</v>
      </c>
      <c r="D13" s="23">
        <v>0</v>
      </c>
      <c r="E13" s="24">
        <v>27500003</v>
      </c>
      <c r="F13" s="6">
        <v>27500003</v>
      </c>
      <c r="G13" s="25">
        <v>27500003</v>
      </c>
      <c r="H13" s="26">
        <v>0</v>
      </c>
      <c r="I13" s="24">
        <v>28000000</v>
      </c>
      <c r="J13" s="6">
        <v>28500002</v>
      </c>
      <c r="K13" s="25">
        <v>30210002</v>
      </c>
    </row>
    <row r="14" spans="1:11" ht="13.5">
      <c r="A14" s="22" t="s">
        <v>25</v>
      </c>
      <c r="B14" s="6">
        <v>13729115</v>
      </c>
      <c r="C14" s="6">
        <v>19278910</v>
      </c>
      <c r="D14" s="23">
        <v>0</v>
      </c>
      <c r="E14" s="24">
        <v>5100001</v>
      </c>
      <c r="F14" s="6">
        <v>5100001</v>
      </c>
      <c r="G14" s="25">
        <v>5100001</v>
      </c>
      <c r="H14" s="26">
        <v>0</v>
      </c>
      <c r="I14" s="24">
        <v>3150574</v>
      </c>
      <c r="J14" s="6">
        <v>3308103</v>
      </c>
      <c r="K14" s="25">
        <v>3506589</v>
      </c>
    </row>
    <row r="15" spans="1:11" ht="13.5">
      <c r="A15" s="22" t="s">
        <v>26</v>
      </c>
      <c r="B15" s="6">
        <v>56642349</v>
      </c>
      <c r="C15" s="6">
        <v>67800981</v>
      </c>
      <c r="D15" s="23">
        <v>0</v>
      </c>
      <c r="E15" s="24">
        <v>65000000</v>
      </c>
      <c r="F15" s="6">
        <v>65000000</v>
      </c>
      <c r="G15" s="25">
        <v>65000000</v>
      </c>
      <c r="H15" s="26">
        <v>10779326</v>
      </c>
      <c r="I15" s="24">
        <v>68250000</v>
      </c>
      <c r="J15" s="6">
        <v>71662500</v>
      </c>
      <c r="K15" s="25">
        <v>75962251</v>
      </c>
    </row>
    <row r="16" spans="1:11" ht="13.5">
      <c r="A16" s="22" t="s">
        <v>21</v>
      </c>
      <c r="B16" s="6">
        <v>8787340</v>
      </c>
      <c r="C16" s="6">
        <v>0</v>
      </c>
      <c r="D16" s="23">
        <v>0</v>
      </c>
      <c r="E16" s="24">
        <v>14000000</v>
      </c>
      <c r="F16" s="6">
        <v>14000000</v>
      </c>
      <c r="G16" s="25">
        <v>14000000</v>
      </c>
      <c r="H16" s="26">
        <v>4466549</v>
      </c>
      <c r="I16" s="24">
        <v>15000000</v>
      </c>
      <c r="J16" s="6">
        <v>15909674</v>
      </c>
      <c r="K16" s="25">
        <v>16864254</v>
      </c>
    </row>
    <row r="17" spans="1:11" ht="13.5">
      <c r="A17" s="22" t="s">
        <v>27</v>
      </c>
      <c r="B17" s="6">
        <v>155520482</v>
      </c>
      <c r="C17" s="6">
        <v>232111927</v>
      </c>
      <c r="D17" s="23">
        <v>0</v>
      </c>
      <c r="E17" s="24">
        <v>96105783</v>
      </c>
      <c r="F17" s="6">
        <v>96105783</v>
      </c>
      <c r="G17" s="25">
        <v>96105783</v>
      </c>
      <c r="H17" s="26">
        <v>66689787</v>
      </c>
      <c r="I17" s="24">
        <v>99080722</v>
      </c>
      <c r="J17" s="6">
        <v>100952700</v>
      </c>
      <c r="K17" s="25">
        <v>107170499</v>
      </c>
    </row>
    <row r="18" spans="1:11" ht="13.5">
      <c r="A18" s="33" t="s">
        <v>28</v>
      </c>
      <c r="B18" s="34">
        <f>SUM(B11:B17)</f>
        <v>394364475</v>
      </c>
      <c r="C18" s="35">
        <f aca="true" t="shared" si="1" ref="C18:K18">SUM(C11:C17)</f>
        <v>523848925</v>
      </c>
      <c r="D18" s="36">
        <f t="shared" si="1"/>
        <v>0</v>
      </c>
      <c r="E18" s="34">
        <f t="shared" si="1"/>
        <v>396113941</v>
      </c>
      <c r="F18" s="35">
        <f t="shared" si="1"/>
        <v>396113941</v>
      </c>
      <c r="G18" s="37">
        <f t="shared" si="1"/>
        <v>396113941</v>
      </c>
      <c r="H18" s="38">
        <f t="shared" si="1"/>
        <v>232995117</v>
      </c>
      <c r="I18" s="34">
        <f t="shared" si="1"/>
        <v>421402333</v>
      </c>
      <c r="J18" s="35">
        <f t="shared" si="1"/>
        <v>435170161</v>
      </c>
      <c r="K18" s="37">
        <f t="shared" si="1"/>
        <v>461336784</v>
      </c>
    </row>
    <row r="19" spans="1:11" ht="13.5">
      <c r="A19" s="33" t="s">
        <v>29</v>
      </c>
      <c r="B19" s="39">
        <f>+B10-B18</f>
        <v>-95000665</v>
      </c>
      <c r="C19" s="40">
        <f aca="true" t="shared" si="2" ref="C19:K19">+C10-C18</f>
        <v>-168159413</v>
      </c>
      <c r="D19" s="41">
        <f t="shared" si="2"/>
        <v>0</v>
      </c>
      <c r="E19" s="39">
        <f t="shared" si="2"/>
        <v>20116960</v>
      </c>
      <c r="F19" s="40">
        <f t="shared" si="2"/>
        <v>20116960</v>
      </c>
      <c r="G19" s="42">
        <f t="shared" si="2"/>
        <v>20116960</v>
      </c>
      <c r="H19" s="43">
        <f t="shared" si="2"/>
        <v>673764050</v>
      </c>
      <c r="I19" s="39">
        <f t="shared" si="2"/>
        <v>15942402</v>
      </c>
      <c r="J19" s="40">
        <f t="shared" si="2"/>
        <v>11321214</v>
      </c>
      <c r="K19" s="42">
        <f t="shared" si="2"/>
        <v>18592271</v>
      </c>
    </row>
    <row r="20" spans="1:11" ht="25.5">
      <c r="A20" s="44" t="s">
        <v>30</v>
      </c>
      <c r="B20" s="45">
        <v>43304171</v>
      </c>
      <c r="C20" s="46">
        <v>19986415</v>
      </c>
      <c r="D20" s="47">
        <v>0</v>
      </c>
      <c r="E20" s="45">
        <v>68271350</v>
      </c>
      <c r="F20" s="46">
        <v>68271350</v>
      </c>
      <c r="G20" s="48">
        <v>68271350</v>
      </c>
      <c r="H20" s="49">
        <v>17907945</v>
      </c>
      <c r="I20" s="45">
        <v>76590700</v>
      </c>
      <c r="J20" s="46">
        <v>55563400</v>
      </c>
      <c r="K20" s="48">
        <v>50577850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-51696494</v>
      </c>
      <c r="C22" s="58">
        <f aca="true" t="shared" si="3" ref="C22:K22">SUM(C19:C21)</f>
        <v>-148172998</v>
      </c>
      <c r="D22" s="59">
        <f t="shared" si="3"/>
        <v>0</v>
      </c>
      <c r="E22" s="57">
        <f t="shared" si="3"/>
        <v>88388310</v>
      </c>
      <c r="F22" s="58">
        <f t="shared" si="3"/>
        <v>88388310</v>
      </c>
      <c r="G22" s="60">
        <f t="shared" si="3"/>
        <v>88388310</v>
      </c>
      <c r="H22" s="61">
        <f t="shared" si="3"/>
        <v>691671995</v>
      </c>
      <c r="I22" s="57">
        <f t="shared" si="3"/>
        <v>92533102</v>
      </c>
      <c r="J22" s="58">
        <f t="shared" si="3"/>
        <v>66884614</v>
      </c>
      <c r="K22" s="60">
        <f t="shared" si="3"/>
        <v>69170121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-51696494</v>
      </c>
      <c r="C24" s="40">
        <f aca="true" t="shared" si="4" ref="C24:K24">SUM(C22:C23)</f>
        <v>-148172998</v>
      </c>
      <c r="D24" s="41">
        <f t="shared" si="4"/>
        <v>0</v>
      </c>
      <c r="E24" s="39">
        <f t="shared" si="4"/>
        <v>88388310</v>
      </c>
      <c r="F24" s="40">
        <f t="shared" si="4"/>
        <v>88388310</v>
      </c>
      <c r="G24" s="42">
        <f t="shared" si="4"/>
        <v>88388310</v>
      </c>
      <c r="H24" s="43">
        <f t="shared" si="4"/>
        <v>691671995</v>
      </c>
      <c r="I24" s="39">
        <f t="shared" si="4"/>
        <v>92533102</v>
      </c>
      <c r="J24" s="40">
        <f t="shared" si="4"/>
        <v>66884614</v>
      </c>
      <c r="K24" s="42">
        <f t="shared" si="4"/>
        <v>69170121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44017812</v>
      </c>
      <c r="C27" s="7">
        <v>249415</v>
      </c>
      <c r="D27" s="69">
        <v>0</v>
      </c>
      <c r="E27" s="70">
        <v>71271350</v>
      </c>
      <c r="F27" s="7">
        <v>71271350</v>
      </c>
      <c r="G27" s="71">
        <v>71271350</v>
      </c>
      <c r="H27" s="72">
        <v>46741943</v>
      </c>
      <c r="I27" s="70">
        <v>85590700</v>
      </c>
      <c r="J27" s="7">
        <v>55563400</v>
      </c>
      <c r="K27" s="71">
        <v>50577850</v>
      </c>
    </row>
    <row r="28" spans="1:11" ht="13.5">
      <c r="A28" s="73" t="s">
        <v>34</v>
      </c>
      <c r="B28" s="6">
        <v>41435249</v>
      </c>
      <c r="C28" s="6">
        <v>249415</v>
      </c>
      <c r="D28" s="23">
        <v>0</v>
      </c>
      <c r="E28" s="24">
        <v>68271350</v>
      </c>
      <c r="F28" s="6">
        <v>68271350</v>
      </c>
      <c r="G28" s="25">
        <v>68271350</v>
      </c>
      <c r="H28" s="26">
        <v>0</v>
      </c>
      <c r="I28" s="24">
        <v>85590700</v>
      </c>
      <c r="J28" s="6">
        <v>55563400</v>
      </c>
      <c r="K28" s="25">
        <v>50577850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2582563</v>
      </c>
      <c r="C31" s="6">
        <v>0</v>
      </c>
      <c r="D31" s="23">
        <v>0</v>
      </c>
      <c r="E31" s="24">
        <v>3000000</v>
      </c>
      <c r="F31" s="6">
        <v>3000000</v>
      </c>
      <c r="G31" s="25">
        <v>3000000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44017812</v>
      </c>
      <c r="C32" s="7">
        <f aca="true" t="shared" si="5" ref="C32:K32">SUM(C28:C31)</f>
        <v>249415</v>
      </c>
      <c r="D32" s="69">
        <f t="shared" si="5"/>
        <v>0</v>
      </c>
      <c r="E32" s="70">
        <f t="shared" si="5"/>
        <v>71271350</v>
      </c>
      <c r="F32" s="7">
        <f t="shared" si="5"/>
        <v>71271350</v>
      </c>
      <c r="G32" s="71">
        <f t="shared" si="5"/>
        <v>71271350</v>
      </c>
      <c r="H32" s="72">
        <f t="shared" si="5"/>
        <v>0</v>
      </c>
      <c r="I32" s="70">
        <f t="shared" si="5"/>
        <v>85590700</v>
      </c>
      <c r="J32" s="7">
        <f t="shared" si="5"/>
        <v>55563400</v>
      </c>
      <c r="K32" s="71">
        <f t="shared" si="5"/>
        <v>50577850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62858417</v>
      </c>
      <c r="C35" s="6">
        <v>-230538524</v>
      </c>
      <c r="D35" s="23">
        <v>0</v>
      </c>
      <c r="E35" s="24">
        <v>52925157</v>
      </c>
      <c r="F35" s="6">
        <v>52925157</v>
      </c>
      <c r="G35" s="25">
        <v>52925157</v>
      </c>
      <c r="H35" s="26">
        <v>832822536</v>
      </c>
      <c r="I35" s="24">
        <v>60430950</v>
      </c>
      <c r="J35" s="6">
        <v>64324765</v>
      </c>
      <c r="K35" s="25">
        <v>68184213</v>
      </c>
    </row>
    <row r="36" spans="1:11" ht="13.5">
      <c r="A36" s="22" t="s">
        <v>40</v>
      </c>
      <c r="B36" s="6">
        <v>571277142</v>
      </c>
      <c r="C36" s="6">
        <v>737843865</v>
      </c>
      <c r="D36" s="23">
        <v>0</v>
      </c>
      <c r="E36" s="24">
        <v>776060094</v>
      </c>
      <c r="F36" s="6">
        <v>735579736</v>
      </c>
      <c r="G36" s="25">
        <v>735579736</v>
      </c>
      <c r="H36" s="26">
        <v>46741943</v>
      </c>
      <c r="I36" s="24">
        <v>859760321</v>
      </c>
      <c r="J36" s="6">
        <v>873377077</v>
      </c>
      <c r="K36" s="25">
        <v>917460347</v>
      </c>
    </row>
    <row r="37" spans="1:11" ht="13.5">
      <c r="A37" s="22" t="s">
        <v>41</v>
      </c>
      <c r="B37" s="6">
        <v>196454781</v>
      </c>
      <c r="C37" s="6">
        <v>286875321</v>
      </c>
      <c r="D37" s="23">
        <v>0</v>
      </c>
      <c r="E37" s="24">
        <v>66392990</v>
      </c>
      <c r="F37" s="6">
        <v>57238283</v>
      </c>
      <c r="G37" s="25">
        <v>57238283</v>
      </c>
      <c r="H37" s="26">
        <v>181472298</v>
      </c>
      <c r="I37" s="24">
        <v>75498944</v>
      </c>
      <c r="J37" s="6">
        <v>81045027</v>
      </c>
      <c r="K37" s="25">
        <v>85907728</v>
      </c>
    </row>
    <row r="38" spans="1:11" ht="13.5">
      <c r="A38" s="22" t="s">
        <v>42</v>
      </c>
      <c r="B38" s="6">
        <v>69309888</v>
      </c>
      <c r="C38" s="6">
        <v>232124</v>
      </c>
      <c r="D38" s="23">
        <v>0</v>
      </c>
      <c r="E38" s="24">
        <v>69336922</v>
      </c>
      <c r="F38" s="6">
        <v>69336922</v>
      </c>
      <c r="G38" s="25">
        <v>69336922</v>
      </c>
      <c r="H38" s="26">
        <v>0</v>
      </c>
      <c r="I38" s="24">
        <v>72803768</v>
      </c>
      <c r="J38" s="6">
        <v>76443956</v>
      </c>
      <c r="K38" s="25">
        <v>81030594</v>
      </c>
    </row>
    <row r="39" spans="1:11" ht="13.5">
      <c r="A39" s="22" t="s">
        <v>43</v>
      </c>
      <c r="B39" s="6">
        <v>368370890</v>
      </c>
      <c r="C39" s="6">
        <v>368370894</v>
      </c>
      <c r="D39" s="23">
        <v>0</v>
      </c>
      <c r="E39" s="24">
        <v>604867029</v>
      </c>
      <c r="F39" s="6">
        <v>573541378</v>
      </c>
      <c r="G39" s="25">
        <v>573541378</v>
      </c>
      <c r="H39" s="26">
        <v>6420186</v>
      </c>
      <c r="I39" s="24">
        <v>670268759</v>
      </c>
      <c r="J39" s="6">
        <v>712586599</v>
      </c>
      <c r="K39" s="25">
        <v>755341795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58746640</v>
      </c>
      <c r="C42" s="6">
        <v>13215837</v>
      </c>
      <c r="D42" s="23">
        <v>0</v>
      </c>
      <c r="E42" s="24">
        <v>-210210290</v>
      </c>
      <c r="F42" s="6">
        <v>-219364997</v>
      </c>
      <c r="G42" s="25">
        <v>-219364997</v>
      </c>
      <c r="H42" s="26">
        <v>-63939611</v>
      </c>
      <c r="I42" s="24">
        <v>202950139</v>
      </c>
      <c r="J42" s="6">
        <v>204407553</v>
      </c>
      <c r="K42" s="25">
        <v>215000851</v>
      </c>
    </row>
    <row r="43" spans="1:11" ht="13.5">
      <c r="A43" s="22" t="s">
        <v>46</v>
      </c>
      <c r="B43" s="6">
        <v>-42757088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-70590700</v>
      </c>
      <c r="J43" s="6">
        <v>-55563400</v>
      </c>
      <c r="K43" s="25">
        <v>-50577850</v>
      </c>
    </row>
    <row r="44" spans="1:11" ht="13.5">
      <c r="A44" s="22" t="s">
        <v>47</v>
      </c>
      <c r="B44" s="6">
        <v>-6425822</v>
      </c>
      <c r="C44" s="6">
        <v>1999319</v>
      </c>
      <c r="D44" s="23">
        <v>0</v>
      </c>
      <c r="E44" s="24">
        <v>2407788</v>
      </c>
      <c r="F44" s="6">
        <v>0</v>
      </c>
      <c r="G44" s="25">
        <v>0</v>
      </c>
      <c r="H44" s="26">
        <v>-107134</v>
      </c>
      <c r="I44" s="24">
        <v>231110</v>
      </c>
      <c r="J44" s="6">
        <v>254221</v>
      </c>
      <c r="K44" s="25">
        <v>173587</v>
      </c>
    </row>
    <row r="45" spans="1:11" ht="13.5">
      <c r="A45" s="33" t="s">
        <v>48</v>
      </c>
      <c r="B45" s="7">
        <v>19557652</v>
      </c>
      <c r="C45" s="7">
        <v>15219937</v>
      </c>
      <c r="D45" s="69">
        <v>0</v>
      </c>
      <c r="E45" s="70">
        <v>-207802502</v>
      </c>
      <c r="F45" s="7">
        <v>-219364997</v>
      </c>
      <c r="G45" s="71">
        <v>-219364997</v>
      </c>
      <c r="H45" s="72">
        <v>-63939611</v>
      </c>
      <c r="I45" s="70">
        <v>132590549</v>
      </c>
      <c r="J45" s="7">
        <v>149098374</v>
      </c>
      <c r="K45" s="71">
        <v>164596588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19557653</v>
      </c>
      <c r="C48" s="6">
        <v>13220618</v>
      </c>
      <c r="D48" s="23">
        <v>0</v>
      </c>
      <c r="E48" s="24">
        <v>9154706</v>
      </c>
      <c r="F48" s="6">
        <v>9154706</v>
      </c>
      <c r="G48" s="25">
        <v>9154706</v>
      </c>
      <c r="H48" s="26">
        <v>367736675</v>
      </c>
      <c r="I48" s="24">
        <v>14471976</v>
      </c>
      <c r="J48" s="6">
        <v>16478836</v>
      </c>
      <c r="K48" s="25">
        <v>17467525</v>
      </c>
    </row>
    <row r="49" spans="1:11" ht="13.5">
      <c r="A49" s="22" t="s">
        <v>51</v>
      </c>
      <c r="B49" s="6">
        <f>+B75</f>
        <v>157740775.38000453</v>
      </c>
      <c r="C49" s="6">
        <f aca="true" t="shared" si="6" ref="C49:K49">+C75</f>
        <v>248158979</v>
      </c>
      <c r="D49" s="23">
        <f t="shared" si="6"/>
        <v>0</v>
      </c>
      <c r="E49" s="24">
        <f t="shared" si="6"/>
        <v>35732707</v>
      </c>
      <c r="F49" s="6">
        <f t="shared" si="6"/>
        <v>26578000</v>
      </c>
      <c r="G49" s="25">
        <f t="shared" si="6"/>
        <v>26578000</v>
      </c>
      <c r="H49" s="26">
        <f t="shared" si="6"/>
        <v>181365164</v>
      </c>
      <c r="I49" s="24">
        <f t="shared" si="6"/>
        <v>9665745.989468485</v>
      </c>
      <c r="J49" s="6">
        <f t="shared" si="6"/>
        <v>12661244.931655928</v>
      </c>
      <c r="K49" s="25">
        <f t="shared" si="6"/>
        <v>13420917.364957735</v>
      </c>
    </row>
    <row r="50" spans="1:11" ht="13.5">
      <c r="A50" s="33" t="s">
        <v>52</v>
      </c>
      <c r="B50" s="7">
        <f>+B48-B49</f>
        <v>-138183122.38000453</v>
      </c>
      <c r="C50" s="7">
        <f aca="true" t="shared" si="7" ref="C50:K50">+C48-C49</f>
        <v>-234938361</v>
      </c>
      <c r="D50" s="69">
        <f t="shared" si="7"/>
        <v>0</v>
      </c>
      <c r="E50" s="70">
        <f t="shared" si="7"/>
        <v>-26578001</v>
      </c>
      <c r="F50" s="7">
        <f t="shared" si="7"/>
        <v>-17423294</v>
      </c>
      <c r="G50" s="71">
        <f t="shared" si="7"/>
        <v>-17423294</v>
      </c>
      <c r="H50" s="72">
        <f t="shared" si="7"/>
        <v>186371511</v>
      </c>
      <c r="I50" s="70">
        <f t="shared" si="7"/>
        <v>4806230.010531515</v>
      </c>
      <c r="J50" s="7">
        <f t="shared" si="7"/>
        <v>3817591.0683440715</v>
      </c>
      <c r="K50" s="71">
        <f t="shared" si="7"/>
        <v>4046607.635042265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571277142</v>
      </c>
      <c r="C53" s="6">
        <v>733843647</v>
      </c>
      <c r="D53" s="23">
        <v>0</v>
      </c>
      <c r="E53" s="24">
        <v>776060094</v>
      </c>
      <c r="F53" s="6">
        <v>735579736</v>
      </c>
      <c r="G53" s="25">
        <v>735579736</v>
      </c>
      <c r="H53" s="26">
        <v>46741943</v>
      </c>
      <c r="I53" s="24">
        <v>859760321</v>
      </c>
      <c r="J53" s="6">
        <v>873377077</v>
      </c>
      <c r="K53" s="25">
        <v>917460347</v>
      </c>
    </row>
    <row r="54" spans="1:11" ht="13.5">
      <c r="A54" s="22" t="s">
        <v>55</v>
      </c>
      <c r="B54" s="6">
        <v>31229257</v>
      </c>
      <c r="C54" s="6">
        <v>0</v>
      </c>
      <c r="D54" s="23">
        <v>0</v>
      </c>
      <c r="E54" s="24">
        <v>27500003</v>
      </c>
      <c r="F54" s="6">
        <v>27500003</v>
      </c>
      <c r="G54" s="25">
        <v>27500003</v>
      </c>
      <c r="H54" s="26">
        <v>0</v>
      </c>
      <c r="I54" s="24">
        <v>28000000</v>
      </c>
      <c r="J54" s="6">
        <v>28500002</v>
      </c>
      <c r="K54" s="25">
        <v>30210002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10234511</v>
      </c>
      <c r="D56" s="23">
        <v>0</v>
      </c>
      <c r="E56" s="24">
        <v>7950000</v>
      </c>
      <c r="F56" s="6">
        <v>7950000</v>
      </c>
      <c r="G56" s="25">
        <v>7950000</v>
      </c>
      <c r="H56" s="26">
        <v>3743448</v>
      </c>
      <c r="I56" s="24">
        <v>8427000</v>
      </c>
      <c r="J56" s="6">
        <v>8848350</v>
      </c>
      <c r="K56" s="25">
        <v>9379250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12500000</v>
      </c>
      <c r="F59" s="6">
        <v>12500000</v>
      </c>
      <c r="G59" s="25">
        <v>12500000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13500001</v>
      </c>
      <c r="F60" s="6">
        <v>13500001</v>
      </c>
      <c r="G60" s="25">
        <v>13500001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0.7127039282224753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0.7418405382707525</v>
      </c>
      <c r="J70" s="5">
        <f t="shared" si="8"/>
        <v>0.7423325622613383</v>
      </c>
      <c r="K70" s="5">
        <f t="shared" si="8"/>
        <v>0.742332556002913</v>
      </c>
    </row>
    <row r="71" spans="1:11" ht="12.75" hidden="1">
      <c r="A71" s="2" t="s">
        <v>120</v>
      </c>
      <c r="B71" s="2">
        <f>+B83</f>
        <v>86242016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160970310</v>
      </c>
      <c r="J71" s="2">
        <f t="shared" si="9"/>
        <v>169441724</v>
      </c>
      <c r="K71" s="2">
        <f t="shared" si="9"/>
        <v>179608226</v>
      </c>
    </row>
    <row r="72" spans="1:11" ht="12.75" hidden="1">
      <c r="A72" s="2" t="s">
        <v>121</v>
      </c>
      <c r="B72" s="2">
        <f>+B77</f>
        <v>121006792</v>
      </c>
      <c r="C72" s="2">
        <f aca="true" t="shared" si="10" ref="C72:K72">+C77</f>
        <v>144921618</v>
      </c>
      <c r="D72" s="2">
        <f t="shared" si="10"/>
        <v>0</v>
      </c>
      <c r="E72" s="2">
        <f t="shared" si="10"/>
        <v>205164089</v>
      </c>
      <c r="F72" s="2">
        <f t="shared" si="10"/>
        <v>205164089</v>
      </c>
      <c r="G72" s="2">
        <f t="shared" si="10"/>
        <v>205164089</v>
      </c>
      <c r="H72" s="2">
        <f t="shared" si="10"/>
        <v>520664147</v>
      </c>
      <c r="I72" s="2">
        <f t="shared" si="10"/>
        <v>216987751</v>
      </c>
      <c r="J72" s="2">
        <f t="shared" si="10"/>
        <v>228255815</v>
      </c>
      <c r="K72" s="2">
        <f t="shared" si="10"/>
        <v>241951164</v>
      </c>
    </row>
    <row r="73" spans="1:11" ht="12.75" hidden="1">
      <c r="A73" s="2" t="s">
        <v>122</v>
      </c>
      <c r="B73" s="2">
        <f>+B74</f>
        <v>-164758327.83333343</v>
      </c>
      <c r="C73" s="2">
        <f aca="true" t="shared" si="11" ref="C73:K73">+(C78+C80+C81+C82)-(B78+B80+B81+B82)</f>
        <v>-286459560</v>
      </c>
      <c r="D73" s="2">
        <f t="shared" si="11"/>
        <v>243759142</v>
      </c>
      <c r="E73" s="2">
        <f t="shared" si="11"/>
        <v>43770451</v>
      </c>
      <c r="F73" s="2">
        <f>+(F78+F80+F81+F82)-(D78+D80+D81+D82)</f>
        <v>43770451</v>
      </c>
      <c r="G73" s="2">
        <f>+(G78+G80+G81+G82)-(D78+D80+D81+D82)</f>
        <v>43770451</v>
      </c>
      <c r="H73" s="2">
        <f>+(H78+H80+H81+H82)-(D78+D80+D81+D82)</f>
        <v>465085861</v>
      </c>
      <c r="I73" s="2">
        <f>+(I78+I80+I81+I82)-(E78+E80+E81+E82)</f>
        <v>2188523</v>
      </c>
      <c r="J73" s="2">
        <f t="shared" si="11"/>
        <v>1886955</v>
      </c>
      <c r="K73" s="2">
        <f t="shared" si="11"/>
        <v>2870759</v>
      </c>
    </row>
    <row r="74" spans="1:11" ht="12.75" hidden="1">
      <c r="A74" s="2" t="s">
        <v>123</v>
      </c>
      <c r="B74" s="2">
        <f>+TREND(C74:E74)</f>
        <v>-164758327.83333343</v>
      </c>
      <c r="C74" s="2">
        <f>+C73</f>
        <v>-286459560</v>
      </c>
      <c r="D74" s="2">
        <f aca="true" t="shared" si="12" ref="D74:K74">+D73</f>
        <v>243759142</v>
      </c>
      <c r="E74" s="2">
        <f t="shared" si="12"/>
        <v>43770451</v>
      </c>
      <c r="F74" s="2">
        <f t="shared" si="12"/>
        <v>43770451</v>
      </c>
      <c r="G74" s="2">
        <f t="shared" si="12"/>
        <v>43770451</v>
      </c>
      <c r="H74" s="2">
        <f t="shared" si="12"/>
        <v>465085861</v>
      </c>
      <c r="I74" s="2">
        <f t="shared" si="12"/>
        <v>2188523</v>
      </c>
      <c r="J74" s="2">
        <f t="shared" si="12"/>
        <v>1886955</v>
      </c>
      <c r="K74" s="2">
        <f t="shared" si="12"/>
        <v>2870759</v>
      </c>
    </row>
    <row r="75" spans="1:11" ht="12.75" hidden="1">
      <c r="A75" s="2" t="s">
        <v>124</v>
      </c>
      <c r="B75" s="2">
        <f>+B84-(((B80+B81+B78)*B70)-B79)</f>
        <v>157740775.38000453</v>
      </c>
      <c r="C75" s="2">
        <f aca="true" t="shared" si="13" ref="C75:K75">+C84-(((C80+C81+C78)*C70)-C79)</f>
        <v>248158979</v>
      </c>
      <c r="D75" s="2">
        <f t="shared" si="13"/>
        <v>0</v>
      </c>
      <c r="E75" s="2">
        <f t="shared" si="13"/>
        <v>35732707</v>
      </c>
      <c r="F75" s="2">
        <f t="shared" si="13"/>
        <v>26578000</v>
      </c>
      <c r="G75" s="2">
        <f t="shared" si="13"/>
        <v>26578000</v>
      </c>
      <c r="H75" s="2">
        <f t="shared" si="13"/>
        <v>181365164</v>
      </c>
      <c r="I75" s="2">
        <f t="shared" si="13"/>
        <v>9665745.989468485</v>
      </c>
      <c r="J75" s="2">
        <f t="shared" si="13"/>
        <v>12661244.931655928</v>
      </c>
      <c r="K75" s="2">
        <f t="shared" si="13"/>
        <v>13420917.364957735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121006792</v>
      </c>
      <c r="C77" s="3">
        <v>144921618</v>
      </c>
      <c r="D77" s="3">
        <v>0</v>
      </c>
      <c r="E77" s="3">
        <v>205164089</v>
      </c>
      <c r="F77" s="3">
        <v>205164089</v>
      </c>
      <c r="G77" s="3">
        <v>205164089</v>
      </c>
      <c r="H77" s="3">
        <v>520664147</v>
      </c>
      <c r="I77" s="3">
        <v>216987751</v>
      </c>
      <c r="J77" s="3">
        <v>228255815</v>
      </c>
      <c r="K77" s="3">
        <v>241951164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180904318</v>
      </c>
      <c r="C79" s="3">
        <v>248158979</v>
      </c>
      <c r="D79" s="3">
        <v>0</v>
      </c>
      <c r="E79" s="3">
        <v>35732707</v>
      </c>
      <c r="F79" s="3">
        <v>26578000</v>
      </c>
      <c r="G79" s="3">
        <v>26578000</v>
      </c>
      <c r="H79" s="3">
        <v>181365164</v>
      </c>
      <c r="I79" s="3">
        <v>43759976</v>
      </c>
      <c r="J79" s="3">
        <v>48178836</v>
      </c>
      <c r="K79" s="3">
        <v>51069566</v>
      </c>
    </row>
    <row r="80" spans="1:11" ht="12.75" hidden="1">
      <c r="A80" s="1" t="s">
        <v>69</v>
      </c>
      <c r="B80" s="3">
        <v>17850515</v>
      </c>
      <c r="C80" s="3">
        <v>-12646897</v>
      </c>
      <c r="D80" s="3">
        <v>0</v>
      </c>
      <c r="E80" s="3">
        <v>24199290</v>
      </c>
      <c r="F80" s="3">
        <v>24199290</v>
      </c>
      <c r="G80" s="3">
        <v>24199290</v>
      </c>
      <c r="H80" s="3">
        <v>447855649</v>
      </c>
      <c r="I80" s="3">
        <v>25409255</v>
      </c>
      <c r="J80" s="3">
        <v>26679718</v>
      </c>
      <c r="K80" s="3">
        <v>28280501</v>
      </c>
    </row>
    <row r="81" spans="1:11" ht="12.75" hidden="1">
      <c r="A81" s="1" t="s">
        <v>70</v>
      </c>
      <c r="B81" s="3">
        <v>14650418</v>
      </c>
      <c r="C81" s="3">
        <v>-231112245</v>
      </c>
      <c r="D81" s="3">
        <v>0</v>
      </c>
      <c r="E81" s="3">
        <v>19571161</v>
      </c>
      <c r="F81" s="3">
        <v>19571161</v>
      </c>
      <c r="G81" s="3">
        <v>19571161</v>
      </c>
      <c r="H81" s="3">
        <v>17230212</v>
      </c>
      <c r="I81" s="3">
        <v>20549719</v>
      </c>
      <c r="J81" s="3">
        <v>21166211</v>
      </c>
      <c r="K81" s="3">
        <v>22436187</v>
      </c>
    </row>
    <row r="82" spans="1:11" ht="12.75" hidden="1">
      <c r="A82" s="1" t="s">
        <v>71</v>
      </c>
      <c r="B82" s="3">
        <v>10199485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86242016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160970310</v>
      </c>
      <c r="J83" s="3">
        <v>169441724</v>
      </c>
      <c r="K83" s="3">
        <v>179608226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64104747</v>
      </c>
      <c r="D6" s="23">
        <v>370914904</v>
      </c>
      <c r="E6" s="24">
        <v>540903648</v>
      </c>
      <c r="F6" s="6">
        <v>561427572</v>
      </c>
      <c r="G6" s="25">
        <v>561427572</v>
      </c>
      <c r="H6" s="26">
        <v>104600786</v>
      </c>
      <c r="I6" s="24">
        <v>531462264</v>
      </c>
      <c r="J6" s="6">
        <v>536806983</v>
      </c>
      <c r="K6" s="25">
        <v>543182399</v>
      </c>
    </row>
    <row r="7" spans="1:11" ht="13.5">
      <c r="A7" s="22" t="s">
        <v>20</v>
      </c>
      <c r="B7" s="6">
        <v>15566238</v>
      </c>
      <c r="C7" s="6">
        <v>484196</v>
      </c>
      <c r="D7" s="23">
        <v>18984425</v>
      </c>
      <c r="E7" s="24">
        <v>5073192</v>
      </c>
      <c r="F7" s="6">
        <v>20155512</v>
      </c>
      <c r="G7" s="25">
        <v>20155512</v>
      </c>
      <c r="H7" s="26">
        <v>4011445</v>
      </c>
      <c r="I7" s="24">
        <v>17911008</v>
      </c>
      <c r="J7" s="6">
        <v>18090118</v>
      </c>
      <c r="K7" s="25">
        <v>18269228</v>
      </c>
    </row>
    <row r="8" spans="1:11" ht="13.5">
      <c r="A8" s="22" t="s">
        <v>21</v>
      </c>
      <c r="B8" s="6">
        <v>741023364</v>
      </c>
      <c r="C8" s="6">
        <v>-173343</v>
      </c>
      <c r="D8" s="23">
        <v>643204078</v>
      </c>
      <c r="E8" s="24">
        <v>487355796</v>
      </c>
      <c r="F8" s="6">
        <v>493686108</v>
      </c>
      <c r="G8" s="25">
        <v>493686108</v>
      </c>
      <c r="H8" s="26">
        <v>2421360</v>
      </c>
      <c r="I8" s="24">
        <v>555173160</v>
      </c>
      <c r="J8" s="6">
        <v>560805892</v>
      </c>
      <c r="K8" s="25">
        <v>566555588</v>
      </c>
    </row>
    <row r="9" spans="1:11" ht="13.5">
      <c r="A9" s="22" t="s">
        <v>22</v>
      </c>
      <c r="B9" s="6">
        <v>334186779</v>
      </c>
      <c r="C9" s="6">
        <v>37517291</v>
      </c>
      <c r="D9" s="23">
        <v>291206391</v>
      </c>
      <c r="E9" s="24">
        <v>519354456</v>
      </c>
      <c r="F9" s="6">
        <v>525300264</v>
      </c>
      <c r="G9" s="25">
        <v>525300264</v>
      </c>
      <c r="H9" s="26">
        <v>30199091</v>
      </c>
      <c r="I9" s="24">
        <v>569859972</v>
      </c>
      <c r="J9" s="6">
        <v>578367449</v>
      </c>
      <c r="K9" s="25">
        <v>584268958</v>
      </c>
    </row>
    <row r="10" spans="1:11" ht="25.5">
      <c r="A10" s="27" t="s">
        <v>114</v>
      </c>
      <c r="B10" s="28">
        <f>SUM(B5:B9)</f>
        <v>1090776381</v>
      </c>
      <c r="C10" s="29">
        <f aca="true" t="shared" si="0" ref="C10:K10">SUM(C5:C9)</f>
        <v>101932891</v>
      </c>
      <c r="D10" s="30">
        <f t="shared" si="0"/>
        <v>1324309798</v>
      </c>
      <c r="E10" s="28">
        <f t="shared" si="0"/>
        <v>1552687092</v>
      </c>
      <c r="F10" s="29">
        <f t="shared" si="0"/>
        <v>1600569456</v>
      </c>
      <c r="G10" s="31">
        <f t="shared" si="0"/>
        <v>1600569456</v>
      </c>
      <c r="H10" s="32">
        <f t="shared" si="0"/>
        <v>141232682</v>
      </c>
      <c r="I10" s="28">
        <f t="shared" si="0"/>
        <v>1674406404</v>
      </c>
      <c r="J10" s="29">
        <f t="shared" si="0"/>
        <v>1694070442</v>
      </c>
      <c r="K10" s="31">
        <f t="shared" si="0"/>
        <v>1712276173</v>
      </c>
    </row>
    <row r="11" spans="1:11" ht="13.5">
      <c r="A11" s="22" t="s">
        <v>23</v>
      </c>
      <c r="B11" s="6">
        <v>629007597</v>
      </c>
      <c r="C11" s="6">
        <v>-10094406</v>
      </c>
      <c r="D11" s="23">
        <v>628296478</v>
      </c>
      <c r="E11" s="24">
        <v>763542756</v>
      </c>
      <c r="F11" s="6">
        <v>783731136</v>
      </c>
      <c r="G11" s="25">
        <v>783731136</v>
      </c>
      <c r="H11" s="26">
        <v>176434776</v>
      </c>
      <c r="I11" s="24">
        <v>791519904</v>
      </c>
      <c r="J11" s="6">
        <v>801163256</v>
      </c>
      <c r="K11" s="25">
        <v>814575398</v>
      </c>
    </row>
    <row r="12" spans="1:11" ht="13.5">
      <c r="A12" s="22" t="s">
        <v>24</v>
      </c>
      <c r="B12" s="6">
        <v>14428346</v>
      </c>
      <c r="C12" s="6">
        <v>0</v>
      </c>
      <c r="D12" s="23">
        <v>15242420</v>
      </c>
      <c r="E12" s="24">
        <v>16088796</v>
      </c>
      <c r="F12" s="6">
        <v>17058432</v>
      </c>
      <c r="G12" s="25">
        <v>17058432</v>
      </c>
      <c r="H12" s="26">
        <v>3773569</v>
      </c>
      <c r="I12" s="24">
        <v>14941884</v>
      </c>
      <c r="J12" s="6">
        <v>15093304</v>
      </c>
      <c r="K12" s="25">
        <v>15429183</v>
      </c>
    </row>
    <row r="13" spans="1:11" ht="13.5">
      <c r="A13" s="22" t="s">
        <v>115</v>
      </c>
      <c r="B13" s="6">
        <v>111288593</v>
      </c>
      <c r="C13" s="6">
        <v>1056713</v>
      </c>
      <c r="D13" s="23">
        <v>129618456</v>
      </c>
      <c r="E13" s="24">
        <v>162566652</v>
      </c>
      <c r="F13" s="6">
        <v>162566820</v>
      </c>
      <c r="G13" s="25">
        <v>162566820</v>
      </c>
      <c r="H13" s="26">
        <v>1265255</v>
      </c>
      <c r="I13" s="24">
        <v>170317404</v>
      </c>
      <c r="J13" s="6">
        <v>172362045</v>
      </c>
      <c r="K13" s="25">
        <v>174116025</v>
      </c>
    </row>
    <row r="14" spans="1:11" ht="13.5">
      <c r="A14" s="22" t="s">
        <v>25</v>
      </c>
      <c r="B14" s="6">
        <v>24634956</v>
      </c>
      <c r="C14" s="6">
        <v>153903</v>
      </c>
      <c r="D14" s="23">
        <v>1699184</v>
      </c>
      <c r="E14" s="24">
        <v>91524</v>
      </c>
      <c r="F14" s="6">
        <v>2434296</v>
      </c>
      <c r="G14" s="25">
        <v>2434296</v>
      </c>
      <c r="H14" s="26">
        <v>42781</v>
      </c>
      <c r="I14" s="24">
        <v>1694460</v>
      </c>
      <c r="J14" s="6">
        <v>1727363</v>
      </c>
      <c r="K14" s="25">
        <v>1761120</v>
      </c>
    </row>
    <row r="15" spans="1:11" ht="13.5">
      <c r="A15" s="22" t="s">
        <v>26</v>
      </c>
      <c r="B15" s="6">
        <v>91620498</v>
      </c>
      <c r="C15" s="6">
        <v>35523906</v>
      </c>
      <c r="D15" s="23">
        <v>116317549</v>
      </c>
      <c r="E15" s="24">
        <v>106584540</v>
      </c>
      <c r="F15" s="6">
        <v>114547680</v>
      </c>
      <c r="G15" s="25">
        <v>114547680</v>
      </c>
      <c r="H15" s="26">
        <v>26583211</v>
      </c>
      <c r="I15" s="24">
        <v>129451452</v>
      </c>
      <c r="J15" s="6">
        <v>130984317</v>
      </c>
      <c r="K15" s="25">
        <v>133415735</v>
      </c>
    </row>
    <row r="16" spans="1:11" ht="13.5">
      <c r="A16" s="22" t="s">
        <v>21</v>
      </c>
      <c r="B16" s="6">
        <v>169687378</v>
      </c>
      <c r="C16" s="6">
        <v>0</v>
      </c>
      <c r="D16" s="23">
        <v>26988400</v>
      </c>
      <c r="E16" s="24">
        <v>20357700</v>
      </c>
      <c r="F16" s="6">
        <v>19654212</v>
      </c>
      <c r="G16" s="25">
        <v>19654212</v>
      </c>
      <c r="H16" s="26">
        <v>3278562</v>
      </c>
      <c r="I16" s="24">
        <v>15000000</v>
      </c>
      <c r="J16" s="6">
        <v>15130000</v>
      </c>
      <c r="K16" s="25">
        <v>15300000</v>
      </c>
    </row>
    <row r="17" spans="1:11" ht="13.5">
      <c r="A17" s="22" t="s">
        <v>27</v>
      </c>
      <c r="B17" s="6">
        <v>414662123</v>
      </c>
      <c r="C17" s="6">
        <v>76042077</v>
      </c>
      <c r="D17" s="23">
        <v>655733817</v>
      </c>
      <c r="E17" s="24">
        <v>482460672</v>
      </c>
      <c r="F17" s="6">
        <v>508502328</v>
      </c>
      <c r="G17" s="25">
        <v>508502328</v>
      </c>
      <c r="H17" s="26">
        <v>28196061</v>
      </c>
      <c r="I17" s="24">
        <v>479317416</v>
      </c>
      <c r="J17" s="6">
        <v>485414827</v>
      </c>
      <c r="K17" s="25">
        <v>491415662</v>
      </c>
    </row>
    <row r="18" spans="1:11" ht="13.5">
      <c r="A18" s="33" t="s">
        <v>28</v>
      </c>
      <c r="B18" s="34">
        <f>SUM(B11:B17)</f>
        <v>1455329491</v>
      </c>
      <c r="C18" s="35">
        <f aca="true" t="shared" si="1" ref="C18:K18">SUM(C11:C17)</f>
        <v>102682193</v>
      </c>
      <c r="D18" s="36">
        <f t="shared" si="1"/>
        <v>1573896304</v>
      </c>
      <c r="E18" s="34">
        <f t="shared" si="1"/>
        <v>1551692640</v>
      </c>
      <c r="F18" s="35">
        <f t="shared" si="1"/>
        <v>1608494904</v>
      </c>
      <c r="G18" s="37">
        <f t="shared" si="1"/>
        <v>1608494904</v>
      </c>
      <c r="H18" s="38">
        <f t="shared" si="1"/>
        <v>239574215</v>
      </c>
      <c r="I18" s="34">
        <f t="shared" si="1"/>
        <v>1602242520</v>
      </c>
      <c r="J18" s="35">
        <f t="shared" si="1"/>
        <v>1621875112</v>
      </c>
      <c r="K18" s="37">
        <f t="shared" si="1"/>
        <v>1646013123</v>
      </c>
    </row>
    <row r="19" spans="1:11" ht="13.5">
      <c r="A19" s="33" t="s">
        <v>29</v>
      </c>
      <c r="B19" s="39">
        <f>+B10-B18</f>
        <v>-364553110</v>
      </c>
      <c r="C19" s="40">
        <f aca="true" t="shared" si="2" ref="C19:K19">+C10-C18</f>
        <v>-749302</v>
      </c>
      <c r="D19" s="41">
        <f t="shared" si="2"/>
        <v>-249586506</v>
      </c>
      <c r="E19" s="39">
        <f t="shared" si="2"/>
        <v>994452</v>
      </c>
      <c r="F19" s="40">
        <f t="shared" si="2"/>
        <v>-7925448</v>
      </c>
      <c r="G19" s="42">
        <f t="shared" si="2"/>
        <v>-7925448</v>
      </c>
      <c r="H19" s="43">
        <f t="shared" si="2"/>
        <v>-98341533</v>
      </c>
      <c r="I19" s="39">
        <f t="shared" si="2"/>
        <v>72163884</v>
      </c>
      <c r="J19" s="40">
        <f t="shared" si="2"/>
        <v>72195330</v>
      </c>
      <c r="K19" s="42">
        <f t="shared" si="2"/>
        <v>66263050</v>
      </c>
    </row>
    <row r="20" spans="1:11" ht="25.5">
      <c r="A20" s="44" t="s">
        <v>30</v>
      </c>
      <c r="B20" s="45">
        <v>423906258</v>
      </c>
      <c r="C20" s="46">
        <v>500598</v>
      </c>
      <c r="D20" s="47">
        <v>549653340</v>
      </c>
      <c r="E20" s="45">
        <v>543037368</v>
      </c>
      <c r="F20" s="46">
        <v>592920348</v>
      </c>
      <c r="G20" s="48">
        <v>592920348</v>
      </c>
      <c r="H20" s="49">
        <v>8782011</v>
      </c>
      <c r="I20" s="45">
        <v>491381472</v>
      </c>
      <c r="J20" s="46">
        <v>496526491</v>
      </c>
      <c r="K20" s="48">
        <v>507177894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62249892</v>
      </c>
      <c r="G21" s="54">
        <v>62249892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59353148</v>
      </c>
      <c r="C22" s="58">
        <f aca="true" t="shared" si="3" ref="C22:K22">SUM(C19:C21)</f>
        <v>-248704</v>
      </c>
      <c r="D22" s="59">
        <f t="shared" si="3"/>
        <v>300066834</v>
      </c>
      <c r="E22" s="57">
        <f t="shared" si="3"/>
        <v>544031820</v>
      </c>
      <c r="F22" s="58">
        <f t="shared" si="3"/>
        <v>647244792</v>
      </c>
      <c r="G22" s="60">
        <f t="shared" si="3"/>
        <v>647244792</v>
      </c>
      <c r="H22" s="61">
        <f t="shared" si="3"/>
        <v>-89559522</v>
      </c>
      <c r="I22" s="57">
        <f t="shared" si="3"/>
        <v>563545356</v>
      </c>
      <c r="J22" s="58">
        <f t="shared" si="3"/>
        <v>568721821</v>
      </c>
      <c r="K22" s="60">
        <f t="shared" si="3"/>
        <v>573440944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59353148</v>
      </c>
      <c r="C24" s="40">
        <f aca="true" t="shared" si="4" ref="C24:K24">SUM(C22:C23)</f>
        <v>-248704</v>
      </c>
      <c r="D24" s="41">
        <f t="shared" si="4"/>
        <v>300066834</v>
      </c>
      <c r="E24" s="39">
        <f t="shared" si="4"/>
        <v>544031820</v>
      </c>
      <c r="F24" s="40">
        <f t="shared" si="4"/>
        <v>647244792</v>
      </c>
      <c r="G24" s="42">
        <f t="shared" si="4"/>
        <v>647244792</v>
      </c>
      <c r="H24" s="43">
        <f t="shared" si="4"/>
        <v>-89559522</v>
      </c>
      <c r="I24" s="39">
        <f t="shared" si="4"/>
        <v>563545356</v>
      </c>
      <c r="J24" s="40">
        <f t="shared" si="4"/>
        <v>568721821</v>
      </c>
      <c r="K24" s="42">
        <f t="shared" si="4"/>
        <v>573440944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99254444</v>
      </c>
      <c r="C27" s="7">
        <v>-14759309</v>
      </c>
      <c r="D27" s="69">
        <v>-267063236</v>
      </c>
      <c r="E27" s="70">
        <v>423177996</v>
      </c>
      <c r="F27" s="7">
        <v>422665968</v>
      </c>
      <c r="G27" s="71">
        <v>422665968</v>
      </c>
      <c r="H27" s="72">
        <v>52451558</v>
      </c>
      <c r="I27" s="70">
        <v>506521284</v>
      </c>
      <c r="J27" s="7">
        <v>511038181</v>
      </c>
      <c r="K27" s="71">
        <v>515295643</v>
      </c>
    </row>
    <row r="28" spans="1:11" ht="13.5">
      <c r="A28" s="73" t="s">
        <v>34</v>
      </c>
      <c r="B28" s="6">
        <v>99254444</v>
      </c>
      <c r="C28" s="6">
        <v>-21330320</v>
      </c>
      <c r="D28" s="23">
        <v>0</v>
      </c>
      <c r="E28" s="24">
        <v>422177988</v>
      </c>
      <c r="F28" s="6">
        <v>392172672</v>
      </c>
      <c r="G28" s="25">
        <v>392172672</v>
      </c>
      <c r="H28" s="26">
        <v>0</v>
      </c>
      <c r="I28" s="24">
        <v>491471280</v>
      </c>
      <c r="J28" s="6">
        <v>495877677</v>
      </c>
      <c r="K28" s="25">
        <v>500044639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99254444</v>
      </c>
      <c r="C32" s="7">
        <f aca="true" t="shared" si="5" ref="C32:K32">SUM(C28:C31)</f>
        <v>-21330320</v>
      </c>
      <c r="D32" s="69">
        <f t="shared" si="5"/>
        <v>0</v>
      </c>
      <c r="E32" s="70">
        <f t="shared" si="5"/>
        <v>422177988</v>
      </c>
      <c r="F32" s="7">
        <f t="shared" si="5"/>
        <v>392172672</v>
      </c>
      <c r="G32" s="71">
        <f t="shared" si="5"/>
        <v>392172672</v>
      </c>
      <c r="H32" s="72">
        <f t="shared" si="5"/>
        <v>0</v>
      </c>
      <c r="I32" s="70">
        <f t="shared" si="5"/>
        <v>491471280</v>
      </c>
      <c r="J32" s="7">
        <f t="shared" si="5"/>
        <v>495877677</v>
      </c>
      <c r="K32" s="71">
        <f t="shared" si="5"/>
        <v>500044639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302051989</v>
      </c>
      <c r="C35" s="6">
        <v>39918240</v>
      </c>
      <c r="D35" s="23">
        <v>207399804</v>
      </c>
      <c r="E35" s="24">
        <v>120853824</v>
      </c>
      <c r="F35" s="6">
        <v>224578824</v>
      </c>
      <c r="G35" s="25">
        <v>224578824</v>
      </c>
      <c r="H35" s="26">
        <v>-20953215</v>
      </c>
      <c r="I35" s="24">
        <v>35081940</v>
      </c>
      <c r="J35" s="6">
        <v>35432750</v>
      </c>
      <c r="K35" s="25">
        <v>35783569</v>
      </c>
    </row>
    <row r="36" spans="1:11" ht="13.5">
      <c r="A36" s="22" t="s">
        <v>40</v>
      </c>
      <c r="B36" s="6">
        <v>4882908670</v>
      </c>
      <c r="C36" s="6">
        <v>-25310444</v>
      </c>
      <c r="D36" s="23">
        <v>-374288900</v>
      </c>
      <c r="E36" s="24">
        <v>423177996</v>
      </c>
      <c r="F36" s="6">
        <v>422665968</v>
      </c>
      <c r="G36" s="25">
        <v>422665968</v>
      </c>
      <c r="H36" s="26">
        <v>51187812</v>
      </c>
      <c r="I36" s="24">
        <v>506521284</v>
      </c>
      <c r="J36" s="6">
        <v>511038181</v>
      </c>
      <c r="K36" s="25">
        <v>515295643</v>
      </c>
    </row>
    <row r="37" spans="1:11" ht="13.5">
      <c r="A37" s="22" t="s">
        <v>41</v>
      </c>
      <c r="B37" s="6">
        <v>478901168</v>
      </c>
      <c r="C37" s="6">
        <v>47620872</v>
      </c>
      <c r="D37" s="23">
        <v>176735086</v>
      </c>
      <c r="E37" s="24">
        <v>0</v>
      </c>
      <c r="F37" s="6">
        <v>0</v>
      </c>
      <c r="G37" s="25">
        <v>0</v>
      </c>
      <c r="H37" s="26">
        <v>120149035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265505876</v>
      </c>
      <c r="C38" s="6">
        <v>-5237939</v>
      </c>
      <c r="D38" s="23">
        <v>-67354124</v>
      </c>
      <c r="E38" s="24">
        <v>0</v>
      </c>
      <c r="F38" s="6">
        <v>0</v>
      </c>
      <c r="G38" s="25">
        <v>0</v>
      </c>
      <c r="H38" s="26">
        <v>-354659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4440553615</v>
      </c>
      <c r="C39" s="6">
        <v>-27526433</v>
      </c>
      <c r="D39" s="23">
        <v>-576336881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323860312</v>
      </c>
      <c r="C42" s="6">
        <v>-4551</v>
      </c>
      <c r="D42" s="23">
        <v>0</v>
      </c>
      <c r="E42" s="24">
        <v>0</v>
      </c>
      <c r="F42" s="6">
        <v>0</v>
      </c>
      <c r="G42" s="25">
        <v>0</v>
      </c>
      <c r="H42" s="26">
        <v>421027480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-155215136</v>
      </c>
      <c r="C43" s="6">
        <v>4886641</v>
      </c>
      <c r="D43" s="23">
        <v>0</v>
      </c>
      <c r="E43" s="24">
        <v>0</v>
      </c>
      <c r="F43" s="6">
        <v>0</v>
      </c>
      <c r="G43" s="25">
        <v>0</v>
      </c>
      <c r="H43" s="26">
        <v>22736775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-132452558</v>
      </c>
      <c r="C44" s="6">
        <v>0</v>
      </c>
      <c r="D44" s="23">
        <v>187126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167557250</v>
      </c>
      <c r="C45" s="7">
        <v>4882090</v>
      </c>
      <c r="D45" s="69">
        <v>187126</v>
      </c>
      <c r="E45" s="70">
        <v>0</v>
      </c>
      <c r="F45" s="7">
        <v>0</v>
      </c>
      <c r="G45" s="71">
        <v>0</v>
      </c>
      <c r="H45" s="72">
        <v>443764255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167558250</v>
      </c>
      <c r="C48" s="6">
        <v>603562</v>
      </c>
      <c r="D48" s="23">
        <v>8598758</v>
      </c>
      <c r="E48" s="24">
        <v>0</v>
      </c>
      <c r="F48" s="6">
        <v>0</v>
      </c>
      <c r="G48" s="25">
        <v>0</v>
      </c>
      <c r="H48" s="26">
        <v>-164937042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399966187.4926819</v>
      </c>
      <c r="C49" s="6">
        <f aca="true" t="shared" si="6" ref="C49:K49">+C75</f>
        <v>44177644.941839226</v>
      </c>
      <c r="D49" s="23">
        <f t="shared" si="6"/>
        <v>165029915</v>
      </c>
      <c r="E49" s="24">
        <f t="shared" si="6"/>
        <v>29000000</v>
      </c>
      <c r="F49" s="6">
        <f t="shared" si="6"/>
        <v>0</v>
      </c>
      <c r="G49" s="25">
        <f t="shared" si="6"/>
        <v>0</v>
      </c>
      <c r="H49" s="26">
        <f t="shared" si="6"/>
        <v>-226547639.56487405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-232407937.49268192</v>
      </c>
      <c r="C50" s="7">
        <f aca="true" t="shared" si="7" ref="C50:K50">+C48-C49</f>
        <v>-43574082.941839226</v>
      </c>
      <c r="D50" s="69">
        <f t="shared" si="7"/>
        <v>-156431157</v>
      </c>
      <c r="E50" s="70">
        <f t="shared" si="7"/>
        <v>-29000000</v>
      </c>
      <c r="F50" s="7">
        <f t="shared" si="7"/>
        <v>0</v>
      </c>
      <c r="G50" s="71">
        <f t="shared" si="7"/>
        <v>0</v>
      </c>
      <c r="H50" s="72">
        <f t="shared" si="7"/>
        <v>61610597.56487405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4443833251</v>
      </c>
      <c r="C53" s="6">
        <v>-53638149</v>
      </c>
      <c r="D53" s="23">
        <v>-85852517</v>
      </c>
      <c r="E53" s="24">
        <v>423177996</v>
      </c>
      <c r="F53" s="6">
        <v>422665968</v>
      </c>
      <c r="G53" s="25">
        <v>422665968</v>
      </c>
      <c r="H53" s="26">
        <v>34311893</v>
      </c>
      <c r="I53" s="24">
        <v>506521284</v>
      </c>
      <c r="J53" s="6">
        <v>511038181</v>
      </c>
      <c r="K53" s="25">
        <v>515295643</v>
      </c>
    </row>
    <row r="54" spans="1:11" ht="13.5">
      <c r="A54" s="22" t="s">
        <v>55</v>
      </c>
      <c r="B54" s="6">
        <v>111288593</v>
      </c>
      <c r="C54" s="6">
        <v>0</v>
      </c>
      <c r="D54" s="23">
        <v>123816543</v>
      </c>
      <c r="E54" s="24">
        <v>162566652</v>
      </c>
      <c r="F54" s="6">
        <v>162566820</v>
      </c>
      <c r="G54" s="25">
        <v>162566820</v>
      </c>
      <c r="H54" s="26">
        <v>1265255</v>
      </c>
      <c r="I54" s="24">
        <v>170317404</v>
      </c>
      <c r="J54" s="6">
        <v>172362045</v>
      </c>
      <c r="K54" s="25">
        <v>174116025</v>
      </c>
    </row>
    <row r="55" spans="1:11" ht="13.5">
      <c r="A55" s="22" t="s">
        <v>56</v>
      </c>
      <c r="B55" s="6">
        <v>0</v>
      </c>
      <c r="C55" s="6">
        <v>-16638706</v>
      </c>
      <c r="D55" s="23">
        <v>-275236370</v>
      </c>
      <c r="E55" s="24">
        <v>111603612</v>
      </c>
      <c r="F55" s="6">
        <v>136344264</v>
      </c>
      <c r="G55" s="25">
        <v>136344264</v>
      </c>
      <c r="H55" s="26">
        <v>39846602</v>
      </c>
      <c r="I55" s="24">
        <v>124006716</v>
      </c>
      <c r="J55" s="6">
        <v>125339332</v>
      </c>
      <c r="K55" s="25">
        <v>126694283</v>
      </c>
    </row>
    <row r="56" spans="1:11" ht="13.5">
      <c r="A56" s="22" t="s">
        <v>57</v>
      </c>
      <c r="B56" s="6">
        <v>0</v>
      </c>
      <c r="C56" s="6">
        <v>-983</v>
      </c>
      <c r="D56" s="23">
        <v>0</v>
      </c>
      <c r="E56" s="24">
        <v>22531548</v>
      </c>
      <c r="F56" s="6">
        <v>20396244</v>
      </c>
      <c r="G56" s="25">
        <v>20396244</v>
      </c>
      <c r="H56" s="26">
        <v>1409387</v>
      </c>
      <c r="I56" s="24">
        <v>19914528</v>
      </c>
      <c r="J56" s="6">
        <v>20994940</v>
      </c>
      <c r="K56" s="25">
        <v>21231309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16391630</v>
      </c>
      <c r="C59" s="6">
        <v>17422415</v>
      </c>
      <c r="D59" s="23">
        <v>11462600</v>
      </c>
      <c r="E59" s="24">
        <v>50000000</v>
      </c>
      <c r="F59" s="6">
        <v>29752000</v>
      </c>
      <c r="G59" s="25">
        <v>29752000</v>
      </c>
      <c r="H59" s="26">
        <v>29752000</v>
      </c>
      <c r="I59" s="24">
        <v>35000000</v>
      </c>
      <c r="J59" s="6">
        <v>35600000</v>
      </c>
      <c r="K59" s="25">
        <v>56420000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13164</v>
      </c>
      <c r="C62" s="98">
        <v>11707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84778</v>
      </c>
      <c r="C63" s="98">
        <v>57116</v>
      </c>
      <c r="D63" s="99">
        <v>0</v>
      </c>
      <c r="E63" s="97">
        <v>41492</v>
      </c>
      <c r="F63" s="98">
        <v>41492</v>
      </c>
      <c r="G63" s="99">
        <v>41492</v>
      </c>
      <c r="H63" s="100">
        <v>41492</v>
      </c>
      <c r="I63" s="97">
        <v>31492</v>
      </c>
      <c r="J63" s="98">
        <v>21492</v>
      </c>
      <c r="K63" s="99">
        <v>15000000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0.48826205071925277</v>
      </c>
      <c r="C70" s="5">
        <f aca="true" t="shared" si="8" ref="C70:K70">IF(ISERROR(C71/C72),0,(C71/C72))</f>
        <v>0.020351814756247193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3.1938507618786574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138517460</v>
      </c>
      <c r="C71" s="2">
        <f aca="true" t="shared" si="9" ref="C71:K71">+C83</f>
        <v>1447371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356509797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283694913</v>
      </c>
      <c r="C72" s="2">
        <f aca="true" t="shared" si="10" ref="C72:K72">+C77</f>
        <v>71117540</v>
      </c>
      <c r="D72" s="2">
        <f t="shared" si="10"/>
        <v>596570013</v>
      </c>
      <c r="E72" s="2">
        <f t="shared" si="10"/>
        <v>989330400</v>
      </c>
      <c r="F72" s="2">
        <f t="shared" si="10"/>
        <v>1015800132</v>
      </c>
      <c r="G72" s="2">
        <f t="shared" si="10"/>
        <v>1015800132</v>
      </c>
      <c r="H72" s="2">
        <f t="shared" si="10"/>
        <v>111623812</v>
      </c>
      <c r="I72" s="2">
        <f t="shared" si="10"/>
        <v>1008266148</v>
      </c>
      <c r="J72" s="2">
        <f t="shared" si="10"/>
        <v>1021202144</v>
      </c>
      <c r="K72" s="2">
        <f t="shared" si="10"/>
        <v>1032919788</v>
      </c>
    </row>
    <row r="73" spans="1:11" ht="12.75" hidden="1">
      <c r="A73" s="2" t="s">
        <v>122</v>
      </c>
      <c r="B73" s="2">
        <f>+B74</f>
        <v>3108433.3333333284</v>
      </c>
      <c r="C73" s="2">
        <f aca="true" t="shared" si="11" ref="C73:K73">+(C78+C80+C81+C82)-(B78+B80+B81+B82)</f>
        <v>-87162390</v>
      </c>
      <c r="D73" s="2">
        <f t="shared" si="11"/>
        <v>138213867</v>
      </c>
      <c r="E73" s="2">
        <f t="shared" si="11"/>
        <v>-178034816</v>
      </c>
      <c r="F73" s="2">
        <f>+(F78+F80+F81+F82)-(D78+D80+D81+D82)</f>
        <v>-178034816</v>
      </c>
      <c r="G73" s="2">
        <f>+(G78+G80+G81+G82)-(D78+D80+D81+D82)</f>
        <v>-178034816</v>
      </c>
      <c r="H73" s="2">
        <f>+(H78+H80+H81+H82)-(D78+D80+D81+D82)</f>
        <v>-69785848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3108433.3333333284</v>
      </c>
      <c r="C74" s="2">
        <f>+C73</f>
        <v>-87162390</v>
      </c>
      <c r="D74" s="2">
        <f aca="true" t="shared" si="12" ref="D74:K74">+D73</f>
        <v>138213867</v>
      </c>
      <c r="E74" s="2">
        <f t="shared" si="12"/>
        <v>-178034816</v>
      </c>
      <c r="F74" s="2">
        <f t="shared" si="12"/>
        <v>-178034816</v>
      </c>
      <c r="G74" s="2">
        <f t="shared" si="12"/>
        <v>-178034816</v>
      </c>
      <c r="H74" s="2">
        <f t="shared" si="12"/>
        <v>-69785848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399966187.4926819</v>
      </c>
      <c r="C75" s="2">
        <f aca="true" t="shared" si="13" ref="C75:K75">+C84-(((C80+C81+C78)*C70)-C79)</f>
        <v>44177644.941839226</v>
      </c>
      <c r="D75" s="2">
        <f t="shared" si="13"/>
        <v>165029915</v>
      </c>
      <c r="E75" s="2">
        <f t="shared" si="13"/>
        <v>29000000</v>
      </c>
      <c r="F75" s="2">
        <f t="shared" si="13"/>
        <v>0</v>
      </c>
      <c r="G75" s="2">
        <f t="shared" si="13"/>
        <v>0</v>
      </c>
      <c r="H75" s="2">
        <f t="shared" si="13"/>
        <v>-226547639.56487405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283694913</v>
      </c>
      <c r="C77" s="3">
        <v>71117540</v>
      </c>
      <c r="D77" s="3">
        <v>596570013</v>
      </c>
      <c r="E77" s="3">
        <v>989330400</v>
      </c>
      <c r="F77" s="3">
        <v>1015800132</v>
      </c>
      <c r="G77" s="3">
        <v>1015800132</v>
      </c>
      <c r="H77" s="3">
        <v>111623812</v>
      </c>
      <c r="I77" s="3">
        <v>1008266148</v>
      </c>
      <c r="J77" s="3">
        <v>1021202144</v>
      </c>
      <c r="K77" s="3">
        <v>1032919788</v>
      </c>
    </row>
    <row r="78" spans="1:11" ht="12.75" hidden="1">
      <c r="A78" s="1" t="s">
        <v>67</v>
      </c>
      <c r="B78" s="3">
        <v>1710906</v>
      </c>
      <c r="C78" s="3">
        <v>-4759228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461967333</v>
      </c>
      <c r="C79" s="3">
        <v>44988180</v>
      </c>
      <c r="D79" s="3">
        <v>165029915</v>
      </c>
      <c r="E79" s="3">
        <v>0</v>
      </c>
      <c r="F79" s="3">
        <v>0</v>
      </c>
      <c r="G79" s="3">
        <v>0</v>
      </c>
      <c r="H79" s="3">
        <v>120149035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120518010</v>
      </c>
      <c r="C80" s="3">
        <v>40557214</v>
      </c>
      <c r="D80" s="3">
        <v>110089817</v>
      </c>
      <c r="E80" s="3">
        <v>0</v>
      </c>
      <c r="F80" s="3">
        <v>0</v>
      </c>
      <c r="G80" s="3">
        <v>0</v>
      </c>
      <c r="H80" s="3">
        <v>111728647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4754423</v>
      </c>
      <c r="C81" s="3">
        <v>4028195</v>
      </c>
      <c r="D81" s="3">
        <v>69622241</v>
      </c>
      <c r="E81" s="3">
        <v>0</v>
      </c>
      <c r="F81" s="3">
        <v>0</v>
      </c>
      <c r="G81" s="3">
        <v>0</v>
      </c>
      <c r="H81" s="3">
        <v>-3177340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-5232</v>
      </c>
      <c r="D82" s="3">
        <v>-1677242</v>
      </c>
      <c r="E82" s="3">
        <v>0</v>
      </c>
      <c r="F82" s="3">
        <v>0</v>
      </c>
      <c r="G82" s="3">
        <v>0</v>
      </c>
      <c r="H82" s="3">
        <v>-302339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138517460</v>
      </c>
      <c r="C83" s="3">
        <v>1447371</v>
      </c>
      <c r="D83" s="3">
        <v>0</v>
      </c>
      <c r="E83" s="3">
        <v>0</v>
      </c>
      <c r="F83" s="3">
        <v>0</v>
      </c>
      <c r="G83" s="3">
        <v>0</v>
      </c>
      <c r="H83" s="3">
        <v>356509797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29000000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36414732</v>
      </c>
      <c r="C5" s="6">
        <v>0</v>
      </c>
      <c r="D5" s="23">
        <v>42865344</v>
      </c>
      <c r="E5" s="24">
        <v>44924719</v>
      </c>
      <c r="F5" s="6">
        <v>44209522</v>
      </c>
      <c r="G5" s="25">
        <v>44209522</v>
      </c>
      <c r="H5" s="26">
        <v>40460962</v>
      </c>
      <c r="I5" s="24">
        <v>48497953</v>
      </c>
      <c r="J5" s="6">
        <v>50728859</v>
      </c>
      <c r="K5" s="25">
        <v>53062387</v>
      </c>
    </row>
    <row r="6" spans="1:11" ht="13.5">
      <c r="A6" s="22" t="s">
        <v>19</v>
      </c>
      <c r="B6" s="6">
        <v>104896063</v>
      </c>
      <c r="C6" s="6">
        <v>0</v>
      </c>
      <c r="D6" s="23">
        <v>103498084</v>
      </c>
      <c r="E6" s="24">
        <v>171310263</v>
      </c>
      <c r="F6" s="6">
        <v>171310263</v>
      </c>
      <c r="G6" s="25">
        <v>171310263</v>
      </c>
      <c r="H6" s="26">
        <v>100472112</v>
      </c>
      <c r="I6" s="24">
        <v>181419386</v>
      </c>
      <c r="J6" s="6">
        <v>192138750</v>
      </c>
      <c r="K6" s="25">
        <v>203498866</v>
      </c>
    </row>
    <row r="7" spans="1:11" ht="13.5">
      <c r="A7" s="22" t="s">
        <v>20</v>
      </c>
      <c r="B7" s="6">
        <v>670275</v>
      </c>
      <c r="C7" s="6">
        <v>0</v>
      </c>
      <c r="D7" s="23">
        <v>254988</v>
      </c>
      <c r="E7" s="24">
        <v>941800</v>
      </c>
      <c r="F7" s="6">
        <v>400000</v>
      </c>
      <c r="G7" s="25">
        <v>400000</v>
      </c>
      <c r="H7" s="26">
        <v>0</v>
      </c>
      <c r="I7" s="24">
        <v>2500000</v>
      </c>
      <c r="J7" s="6">
        <v>2615000</v>
      </c>
      <c r="K7" s="25">
        <v>2735290</v>
      </c>
    </row>
    <row r="8" spans="1:11" ht="13.5">
      <c r="A8" s="22" t="s">
        <v>21</v>
      </c>
      <c r="B8" s="6">
        <v>52352351</v>
      </c>
      <c r="C8" s="6">
        <v>0</v>
      </c>
      <c r="D8" s="23">
        <v>49110026</v>
      </c>
      <c r="E8" s="24">
        <v>54181000</v>
      </c>
      <c r="F8" s="6">
        <v>52828000</v>
      </c>
      <c r="G8" s="25">
        <v>52828000</v>
      </c>
      <c r="H8" s="26">
        <v>50640704</v>
      </c>
      <c r="I8" s="24">
        <v>53052780</v>
      </c>
      <c r="J8" s="6">
        <v>51413000</v>
      </c>
      <c r="K8" s="25">
        <v>53949000</v>
      </c>
    </row>
    <row r="9" spans="1:11" ht="13.5">
      <c r="A9" s="22" t="s">
        <v>22</v>
      </c>
      <c r="B9" s="6">
        <v>18785779</v>
      </c>
      <c r="C9" s="6">
        <v>0</v>
      </c>
      <c r="D9" s="23">
        <v>14982886</v>
      </c>
      <c r="E9" s="24">
        <v>35055422</v>
      </c>
      <c r="F9" s="6">
        <v>42410509</v>
      </c>
      <c r="G9" s="25">
        <v>42410509</v>
      </c>
      <c r="H9" s="26">
        <v>19371924</v>
      </c>
      <c r="I9" s="24">
        <v>49032675</v>
      </c>
      <c r="J9" s="6">
        <v>46317601</v>
      </c>
      <c r="K9" s="25">
        <v>48448191</v>
      </c>
    </row>
    <row r="10" spans="1:11" ht="25.5">
      <c r="A10" s="27" t="s">
        <v>114</v>
      </c>
      <c r="B10" s="28">
        <f>SUM(B5:B9)</f>
        <v>213119200</v>
      </c>
      <c r="C10" s="29">
        <f aca="true" t="shared" si="0" ref="C10:K10">SUM(C5:C9)</f>
        <v>0</v>
      </c>
      <c r="D10" s="30">
        <f t="shared" si="0"/>
        <v>210711328</v>
      </c>
      <c r="E10" s="28">
        <f t="shared" si="0"/>
        <v>306413204</v>
      </c>
      <c r="F10" s="29">
        <f t="shared" si="0"/>
        <v>311158294</v>
      </c>
      <c r="G10" s="31">
        <f t="shared" si="0"/>
        <v>311158294</v>
      </c>
      <c r="H10" s="32">
        <f t="shared" si="0"/>
        <v>210945702</v>
      </c>
      <c r="I10" s="28">
        <f t="shared" si="0"/>
        <v>334502794</v>
      </c>
      <c r="J10" s="29">
        <f t="shared" si="0"/>
        <v>343213210</v>
      </c>
      <c r="K10" s="31">
        <f t="shared" si="0"/>
        <v>361693734</v>
      </c>
    </row>
    <row r="11" spans="1:11" ht="13.5">
      <c r="A11" s="22" t="s">
        <v>23</v>
      </c>
      <c r="B11" s="6">
        <v>75852514</v>
      </c>
      <c r="C11" s="6">
        <v>0</v>
      </c>
      <c r="D11" s="23">
        <v>85835881</v>
      </c>
      <c r="E11" s="24">
        <v>90000000</v>
      </c>
      <c r="F11" s="6">
        <v>90000000</v>
      </c>
      <c r="G11" s="25">
        <v>90000000</v>
      </c>
      <c r="H11" s="26">
        <v>75559698</v>
      </c>
      <c r="I11" s="24">
        <v>95850267</v>
      </c>
      <c r="J11" s="6">
        <v>100451103</v>
      </c>
      <c r="K11" s="25">
        <v>105272717</v>
      </c>
    </row>
    <row r="12" spans="1:11" ht="13.5">
      <c r="A12" s="22" t="s">
        <v>24</v>
      </c>
      <c r="B12" s="6">
        <v>6828354</v>
      </c>
      <c r="C12" s="6">
        <v>0</v>
      </c>
      <c r="D12" s="23">
        <v>7269778</v>
      </c>
      <c r="E12" s="24">
        <v>8006400</v>
      </c>
      <c r="F12" s="6">
        <v>8006400</v>
      </c>
      <c r="G12" s="25">
        <v>8006400</v>
      </c>
      <c r="H12" s="26">
        <v>6214788</v>
      </c>
      <c r="I12" s="24">
        <v>8486794</v>
      </c>
      <c r="J12" s="6">
        <v>8894164</v>
      </c>
      <c r="K12" s="25">
        <v>9321079</v>
      </c>
    </row>
    <row r="13" spans="1:11" ht="13.5">
      <c r="A13" s="22" t="s">
        <v>115</v>
      </c>
      <c r="B13" s="6">
        <v>62066506</v>
      </c>
      <c r="C13" s="6">
        <v>-1122095</v>
      </c>
      <c r="D13" s="23">
        <v>0</v>
      </c>
      <c r="E13" s="24">
        <v>63767196</v>
      </c>
      <c r="F13" s="6">
        <v>63767196</v>
      </c>
      <c r="G13" s="25">
        <v>63767196</v>
      </c>
      <c r="H13" s="26">
        <v>0</v>
      </c>
      <c r="I13" s="24">
        <v>66636730</v>
      </c>
      <c r="J13" s="6">
        <v>69702022</v>
      </c>
      <c r="K13" s="25">
        <v>72908315</v>
      </c>
    </row>
    <row r="14" spans="1:11" ht="13.5">
      <c r="A14" s="22" t="s">
        <v>25</v>
      </c>
      <c r="B14" s="6">
        <v>0</v>
      </c>
      <c r="C14" s="6">
        <v>1997063</v>
      </c>
      <c r="D14" s="23">
        <v>11526985</v>
      </c>
      <c r="E14" s="24">
        <v>4224000</v>
      </c>
      <c r="F14" s="6">
        <v>7000000</v>
      </c>
      <c r="G14" s="25">
        <v>7000000</v>
      </c>
      <c r="H14" s="26">
        <v>1360002</v>
      </c>
      <c r="I14" s="24">
        <v>5000000</v>
      </c>
      <c r="J14" s="6">
        <v>5230000</v>
      </c>
      <c r="K14" s="25">
        <v>5470580</v>
      </c>
    </row>
    <row r="15" spans="1:11" ht="13.5">
      <c r="A15" s="22" t="s">
        <v>26</v>
      </c>
      <c r="B15" s="6">
        <v>61485424</v>
      </c>
      <c r="C15" s="6">
        <v>-22318</v>
      </c>
      <c r="D15" s="23">
        <v>73337012</v>
      </c>
      <c r="E15" s="24">
        <v>71820000</v>
      </c>
      <c r="F15" s="6">
        <v>66820000</v>
      </c>
      <c r="G15" s="25">
        <v>66820000</v>
      </c>
      <c r="H15" s="26">
        <v>11618858</v>
      </c>
      <c r="I15" s="24">
        <v>74326968</v>
      </c>
      <c r="J15" s="6">
        <v>75260757</v>
      </c>
      <c r="K15" s="25">
        <v>78722710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11274000</v>
      </c>
      <c r="F16" s="6">
        <v>10907747</v>
      </c>
      <c r="G16" s="25">
        <v>10907747</v>
      </c>
      <c r="H16" s="26">
        <v>0</v>
      </c>
      <c r="I16" s="24">
        <v>3000000</v>
      </c>
      <c r="J16" s="6">
        <v>3138000</v>
      </c>
      <c r="K16" s="25">
        <v>3282348</v>
      </c>
    </row>
    <row r="17" spans="1:11" ht="13.5">
      <c r="A17" s="22" t="s">
        <v>27</v>
      </c>
      <c r="B17" s="6">
        <v>95380011</v>
      </c>
      <c r="C17" s="6">
        <v>-817524</v>
      </c>
      <c r="D17" s="23">
        <v>93961005</v>
      </c>
      <c r="E17" s="24">
        <v>29940662</v>
      </c>
      <c r="F17" s="6">
        <v>32693723</v>
      </c>
      <c r="G17" s="25">
        <v>32693723</v>
      </c>
      <c r="H17" s="26">
        <v>16749117</v>
      </c>
      <c r="I17" s="24">
        <v>32184322</v>
      </c>
      <c r="J17" s="6">
        <v>33707054</v>
      </c>
      <c r="K17" s="25">
        <v>35301590</v>
      </c>
    </row>
    <row r="18" spans="1:11" ht="13.5">
      <c r="A18" s="33" t="s">
        <v>28</v>
      </c>
      <c r="B18" s="34">
        <f>SUM(B11:B17)</f>
        <v>301612809</v>
      </c>
      <c r="C18" s="35">
        <f aca="true" t="shared" si="1" ref="C18:K18">SUM(C11:C17)</f>
        <v>35126</v>
      </c>
      <c r="D18" s="36">
        <f t="shared" si="1"/>
        <v>271930661</v>
      </c>
      <c r="E18" s="34">
        <f t="shared" si="1"/>
        <v>279032258</v>
      </c>
      <c r="F18" s="35">
        <f t="shared" si="1"/>
        <v>279195066</v>
      </c>
      <c r="G18" s="37">
        <f t="shared" si="1"/>
        <v>279195066</v>
      </c>
      <c r="H18" s="38">
        <f t="shared" si="1"/>
        <v>111502463</v>
      </c>
      <c r="I18" s="34">
        <f t="shared" si="1"/>
        <v>285485081</v>
      </c>
      <c r="J18" s="35">
        <f t="shared" si="1"/>
        <v>296383100</v>
      </c>
      <c r="K18" s="37">
        <f t="shared" si="1"/>
        <v>310279339</v>
      </c>
    </row>
    <row r="19" spans="1:11" ht="13.5">
      <c r="A19" s="33" t="s">
        <v>29</v>
      </c>
      <c r="B19" s="39">
        <f>+B10-B18</f>
        <v>-88493609</v>
      </c>
      <c r="C19" s="40">
        <f aca="true" t="shared" si="2" ref="C19:K19">+C10-C18</f>
        <v>-35126</v>
      </c>
      <c r="D19" s="41">
        <f t="shared" si="2"/>
        <v>-61219333</v>
      </c>
      <c r="E19" s="39">
        <f t="shared" si="2"/>
        <v>27380946</v>
      </c>
      <c r="F19" s="40">
        <f t="shared" si="2"/>
        <v>31963228</v>
      </c>
      <c r="G19" s="42">
        <f t="shared" si="2"/>
        <v>31963228</v>
      </c>
      <c r="H19" s="43">
        <f t="shared" si="2"/>
        <v>99443239</v>
      </c>
      <c r="I19" s="39">
        <f t="shared" si="2"/>
        <v>49017713</v>
      </c>
      <c r="J19" s="40">
        <f t="shared" si="2"/>
        <v>46830110</v>
      </c>
      <c r="K19" s="42">
        <f t="shared" si="2"/>
        <v>51414395</v>
      </c>
    </row>
    <row r="20" spans="1:11" ht="25.5">
      <c r="A20" s="44" t="s">
        <v>30</v>
      </c>
      <c r="B20" s="45">
        <v>24895634</v>
      </c>
      <c r="C20" s="46">
        <v>0</v>
      </c>
      <c r="D20" s="47">
        <v>26974540</v>
      </c>
      <c r="E20" s="45">
        <v>26877000</v>
      </c>
      <c r="F20" s="46">
        <v>26877000</v>
      </c>
      <c r="G20" s="48">
        <v>26877000</v>
      </c>
      <c r="H20" s="49">
        <v>0</v>
      </c>
      <c r="I20" s="45">
        <v>20524000</v>
      </c>
      <c r="J20" s="46">
        <v>25991519</v>
      </c>
      <c r="K20" s="48">
        <v>22102252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-63597975</v>
      </c>
      <c r="C22" s="58">
        <f aca="true" t="shared" si="3" ref="C22:K22">SUM(C19:C21)</f>
        <v>-35126</v>
      </c>
      <c r="D22" s="59">
        <f t="shared" si="3"/>
        <v>-34244793</v>
      </c>
      <c r="E22" s="57">
        <f t="shared" si="3"/>
        <v>54257946</v>
      </c>
      <c r="F22" s="58">
        <f t="shared" si="3"/>
        <v>58840228</v>
      </c>
      <c r="G22" s="60">
        <f t="shared" si="3"/>
        <v>58840228</v>
      </c>
      <c r="H22" s="61">
        <f t="shared" si="3"/>
        <v>99443239</v>
      </c>
      <c r="I22" s="57">
        <f t="shared" si="3"/>
        <v>69541713</v>
      </c>
      <c r="J22" s="58">
        <f t="shared" si="3"/>
        <v>72821629</v>
      </c>
      <c r="K22" s="60">
        <f t="shared" si="3"/>
        <v>73516647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-63597975</v>
      </c>
      <c r="C24" s="40">
        <f aca="true" t="shared" si="4" ref="C24:K24">SUM(C22:C23)</f>
        <v>-35126</v>
      </c>
      <c r="D24" s="41">
        <f t="shared" si="4"/>
        <v>-34244793</v>
      </c>
      <c r="E24" s="39">
        <f t="shared" si="4"/>
        <v>54257946</v>
      </c>
      <c r="F24" s="40">
        <f t="shared" si="4"/>
        <v>58840228</v>
      </c>
      <c r="G24" s="42">
        <f t="shared" si="4"/>
        <v>58840228</v>
      </c>
      <c r="H24" s="43">
        <f t="shared" si="4"/>
        <v>99443239</v>
      </c>
      <c r="I24" s="39">
        <f t="shared" si="4"/>
        <v>69541713</v>
      </c>
      <c r="J24" s="40">
        <f t="shared" si="4"/>
        <v>72821629</v>
      </c>
      <c r="K24" s="42">
        <f t="shared" si="4"/>
        <v>73516647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25582033</v>
      </c>
      <c r="C27" s="7">
        <v>7162633</v>
      </c>
      <c r="D27" s="69">
        <v>35738405</v>
      </c>
      <c r="E27" s="70">
        <v>26877000</v>
      </c>
      <c r="F27" s="7">
        <v>26877000</v>
      </c>
      <c r="G27" s="71">
        <v>26877000</v>
      </c>
      <c r="H27" s="72">
        <v>7489842</v>
      </c>
      <c r="I27" s="70">
        <v>19723000</v>
      </c>
      <c r="J27" s="7">
        <v>26657000</v>
      </c>
      <c r="K27" s="71">
        <v>32773000</v>
      </c>
    </row>
    <row r="28" spans="1:11" ht="13.5">
      <c r="A28" s="73" t="s">
        <v>34</v>
      </c>
      <c r="B28" s="6">
        <v>23046694</v>
      </c>
      <c r="C28" s="6">
        <v>200331</v>
      </c>
      <c r="D28" s="23">
        <v>31449320</v>
      </c>
      <c r="E28" s="24">
        <v>26877000</v>
      </c>
      <c r="F28" s="6">
        <v>26877000</v>
      </c>
      <c r="G28" s="25">
        <v>26877000</v>
      </c>
      <c r="H28" s="26">
        <v>0</v>
      </c>
      <c r="I28" s="24">
        <v>19723000</v>
      </c>
      <c r="J28" s="6">
        <v>26657000</v>
      </c>
      <c r="K28" s="25">
        <v>32773000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2535339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25582033</v>
      </c>
      <c r="C32" s="7">
        <f aca="true" t="shared" si="5" ref="C32:K32">SUM(C28:C31)</f>
        <v>200331</v>
      </c>
      <c r="D32" s="69">
        <f t="shared" si="5"/>
        <v>31449320</v>
      </c>
      <c r="E32" s="70">
        <f t="shared" si="5"/>
        <v>26877000</v>
      </c>
      <c r="F32" s="7">
        <f t="shared" si="5"/>
        <v>26877000</v>
      </c>
      <c r="G32" s="71">
        <f t="shared" si="5"/>
        <v>26877000</v>
      </c>
      <c r="H32" s="72">
        <f t="shared" si="5"/>
        <v>0</v>
      </c>
      <c r="I32" s="70">
        <f t="shared" si="5"/>
        <v>19723000</v>
      </c>
      <c r="J32" s="7">
        <f t="shared" si="5"/>
        <v>26657000</v>
      </c>
      <c r="K32" s="71">
        <f t="shared" si="5"/>
        <v>32773000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38432005</v>
      </c>
      <c r="C35" s="6">
        <v>-71858</v>
      </c>
      <c r="D35" s="23">
        <v>60127603</v>
      </c>
      <c r="E35" s="24">
        <v>164336344</v>
      </c>
      <c r="F35" s="6">
        <v>140329367</v>
      </c>
      <c r="G35" s="25">
        <v>140329367</v>
      </c>
      <c r="H35" s="26">
        <v>84210359</v>
      </c>
      <c r="I35" s="24">
        <v>11210642</v>
      </c>
      <c r="J35" s="6">
        <v>12022434</v>
      </c>
      <c r="K35" s="25">
        <v>12717699</v>
      </c>
    </row>
    <row r="36" spans="1:11" ht="13.5">
      <c r="A36" s="22" t="s">
        <v>40</v>
      </c>
      <c r="B36" s="6">
        <v>1358146657</v>
      </c>
      <c r="C36" s="6">
        <v>2660898</v>
      </c>
      <c r="D36" s="23">
        <v>1310320035</v>
      </c>
      <c r="E36" s="24">
        <v>1342494079</v>
      </c>
      <c r="F36" s="6">
        <v>1342494079</v>
      </c>
      <c r="G36" s="25">
        <v>1342494079</v>
      </c>
      <c r="H36" s="26">
        <v>7489842</v>
      </c>
      <c r="I36" s="24">
        <v>1377749533</v>
      </c>
      <c r="J36" s="6">
        <v>1448833085</v>
      </c>
      <c r="K36" s="25">
        <v>1525427340</v>
      </c>
    </row>
    <row r="37" spans="1:11" ht="13.5">
      <c r="A37" s="22" t="s">
        <v>41</v>
      </c>
      <c r="B37" s="6">
        <v>103724242</v>
      </c>
      <c r="C37" s="6">
        <v>230381</v>
      </c>
      <c r="D37" s="23">
        <v>206891165</v>
      </c>
      <c r="E37" s="24">
        <v>179459038</v>
      </c>
      <c r="F37" s="6">
        <v>129601970</v>
      </c>
      <c r="G37" s="25">
        <v>129601970</v>
      </c>
      <c r="H37" s="26">
        <v>-6056719</v>
      </c>
      <c r="I37" s="24">
        <v>45462928</v>
      </c>
      <c r="J37" s="6">
        <v>48030772</v>
      </c>
      <c r="K37" s="25">
        <v>50768584</v>
      </c>
    </row>
    <row r="38" spans="1:11" ht="13.5">
      <c r="A38" s="22" t="s">
        <v>42</v>
      </c>
      <c r="B38" s="6">
        <v>68749653</v>
      </c>
      <c r="C38" s="6">
        <v>-3879305</v>
      </c>
      <c r="D38" s="23">
        <v>24242546</v>
      </c>
      <c r="E38" s="24">
        <v>62056595</v>
      </c>
      <c r="F38" s="6">
        <v>62056595</v>
      </c>
      <c r="G38" s="25">
        <v>62056595</v>
      </c>
      <c r="H38" s="26">
        <v>0</v>
      </c>
      <c r="I38" s="24">
        <v>61725545</v>
      </c>
      <c r="J38" s="6">
        <v>64811823</v>
      </c>
      <c r="K38" s="25">
        <v>68052414</v>
      </c>
    </row>
    <row r="39" spans="1:11" ht="13.5">
      <c r="A39" s="22" t="s">
        <v>43</v>
      </c>
      <c r="B39" s="6">
        <v>1224104767</v>
      </c>
      <c r="C39" s="6">
        <v>6273091</v>
      </c>
      <c r="D39" s="23">
        <v>1173558737</v>
      </c>
      <c r="E39" s="24">
        <v>1249314790</v>
      </c>
      <c r="F39" s="6">
        <v>1232324653</v>
      </c>
      <c r="G39" s="25">
        <v>1232324653</v>
      </c>
      <c r="H39" s="26">
        <v>-1686383</v>
      </c>
      <c r="I39" s="24">
        <v>1281772022</v>
      </c>
      <c r="J39" s="6">
        <v>1346193753</v>
      </c>
      <c r="K39" s="25">
        <v>1427395775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24215187</v>
      </c>
      <c r="C42" s="6">
        <v>0</v>
      </c>
      <c r="D42" s="23">
        <v>8545302</v>
      </c>
      <c r="E42" s="24">
        <v>285576149</v>
      </c>
      <c r="F42" s="6">
        <v>285576149</v>
      </c>
      <c r="G42" s="25">
        <v>285576149</v>
      </c>
      <c r="H42" s="26">
        <v>151177890</v>
      </c>
      <c r="I42" s="24">
        <v>131405893</v>
      </c>
      <c r="J42" s="6">
        <v>141959866</v>
      </c>
      <c r="K42" s="25">
        <v>155664402</v>
      </c>
    </row>
    <row r="43" spans="1:11" ht="13.5">
      <c r="A43" s="22" t="s">
        <v>46</v>
      </c>
      <c r="B43" s="6">
        <v>-25053599</v>
      </c>
      <c r="C43" s="6">
        <v>0</v>
      </c>
      <c r="D43" s="23">
        <v>-3991245</v>
      </c>
      <c r="E43" s="24">
        <v>-6114902</v>
      </c>
      <c r="F43" s="6">
        <v>-22114902</v>
      </c>
      <c r="G43" s="25">
        <v>-22114902</v>
      </c>
      <c r="H43" s="26">
        <v>0</v>
      </c>
      <c r="I43" s="24">
        <v>3099770</v>
      </c>
      <c r="J43" s="6">
        <v>9258598</v>
      </c>
      <c r="K43" s="25">
        <v>14769371</v>
      </c>
    </row>
    <row r="44" spans="1:11" ht="13.5">
      <c r="A44" s="22" t="s">
        <v>47</v>
      </c>
      <c r="B44" s="6">
        <v>-189346</v>
      </c>
      <c r="C44" s="6">
        <v>0</v>
      </c>
      <c r="D44" s="23">
        <v>2918906</v>
      </c>
      <c r="E44" s="24">
        <v>-1515801</v>
      </c>
      <c r="F44" s="6">
        <v>0</v>
      </c>
      <c r="G44" s="25">
        <v>0</v>
      </c>
      <c r="H44" s="26">
        <v>-234164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2123273</v>
      </c>
      <c r="C45" s="7">
        <v>0</v>
      </c>
      <c r="D45" s="69">
        <v>35736160</v>
      </c>
      <c r="E45" s="70">
        <v>307688779</v>
      </c>
      <c r="F45" s="7">
        <v>365311602</v>
      </c>
      <c r="G45" s="71">
        <v>365311602</v>
      </c>
      <c r="H45" s="72">
        <v>152152668</v>
      </c>
      <c r="I45" s="70">
        <v>244381253</v>
      </c>
      <c r="J45" s="7">
        <v>367949091</v>
      </c>
      <c r="K45" s="71">
        <v>511280091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2123273</v>
      </c>
      <c r="C48" s="6">
        <v>0</v>
      </c>
      <c r="D48" s="23">
        <v>7601266</v>
      </c>
      <c r="E48" s="24">
        <v>125875589</v>
      </c>
      <c r="F48" s="6">
        <v>101868612</v>
      </c>
      <c r="G48" s="25">
        <v>101868612</v>
      </c>
      <c r="H48" s="26">
        <v>71790126</v>
      </c>
      <c r="I48" s="24">
        <v>-81246690</v>
      </c>
      <c r="J48" s="6">
        <v>-82271118</v>
      </c>
      <c r="K48" s="25">
        <v>-83573719</v>
      </c>
    </row>
    <row r="49" spans="1:11" ht="13.5">
      <c r="A49" s="22" t="s">
        <v>51</v>
      </c>
      <c r="B49" s="6">
        <f>+B75</f>
        <v>58276125.55424435</v>
      </c>
      <c r="C49" s="6">
        <f aca="true" t="shared" si="6" ref="C49:K49">+C75</f>
        <v>230381</v>
      </c>
      <c r="D49" s="23">
        <f t="shared" si="6"/>
        <v>162559584.53857008</v>
      </c>
      <c r="E49" s="24">
        <f t="shared" si="6"/>
        <v>94850782.688255</v>
      </c>
      <c r="F49" s="6">
        <f t="shared" si="6"/>
        <v>94380970.65656513</v>
      </c>
      <c r="G49" s="25">
        <f t="shared" si="6"/>
        <v>94380970.65656513</v>
      </c>
      <c r="H49" s="26">
        <f t="shared" si="6"/>
        <v>-13188831.172328928</v>
      </c>
      <c r="I49" s="24">
        <f t="shared" si="6"/>
        <v>-86636904.51815574</v>
      </c>
      <c r="J49" s="6">
        <f t="shared" si="6"/>
        <v>-92043694.66165625</v>
      </c>
      <c r="K49" s="25">
        <f t="shared" si="6"/>
        <v>-93608287.56210148</v>
      </c>
    </row>
    <row r="50" spans="1:11" ht="13.5">
      <c r="A50" s="33" t="s">
        <v>52</v>
      </c>
      <c r="B50" s="7">
        <f>+B48-B49</f>
        <v>-56152852.55424435</v>
      </c>
      <c r="C50" s="7">
        <f aca="true" t="shared" si="7" ref="C50:K50">+C48-C49</f>
        <v>-230381</v>
      </c>
      <c r="D50" s="69">
        <f t="shared" si="7"/>
        <v>-154958318.53857008</v>
      </c>
      <c r="E50" s="70">
        <f t="shared" si="7"/>
        <v>31024806.311745003</v>
      </c>
      <c r="F50" s="7">
        <f t="shared" si="7"/>
        <v>7487641.34343487</v>
      </c>
      <c r="G50" s="71">
        <f t="shared" si="7"/>
        <v>7487641.34343487</v>
      </c>
      <c r="H50" s="72">
        <f t="shared" si="7"/>
        <v>84978957.17232893</v>
      </c>
      <c r="I50" s="70">
        <f t="shared" si="7"/>
        <v>5390214.518155739</v>
      </c>
      <c r="J50" s="7">
        <f t="shared" si="7"/>
        <v>9772576.661656246</v>
      </c>
      <c r="K50" s="71">
        <f t="shared" si="7"/>
        <v>10034568.562101483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1358146657</v>
      </c>
      <c r="C53" s="6">
        <v>2460567</v>
      </c>
      <c r="D53" s="23">
        <v>1278860617</v>
      </c>
      <c r="E53" s="24">
        <v>1258693329</v>
      </c>
      <c r="F53" s="6">
        <v>1258693329</v>
      </c>
      <c r="G53" s="25">
        <v>1258693329</v>
      </c>
      <c r="H53" s="26">
        <v>1041139</v>
      </c>
      <c r="I53" s="24">
        <v>1362526533</v>
      </c>
      <c r="J53" s="6">
        <v>1431776085</v>
      </c>
      <c r="K53" s="25">
        <v>1507614340</v>
      </c>
    </row>
    <row r="54" spans="1:11" ht="13.5">
      <c r="A54" s="22" t="s">
        <v>55</v>
      </c>
      <c r="B54" s="6">
        <v>62066506</v>
      </c>
      <c r="C54" s="6">
        <v>0</v>
      </c>
      <c r="D54" s="23">
        <v>0</v>
      </c>
      <c r="E54" s="24">
        <v>63767196</v>
      </c>
      <c r="F54" s="6">
        <v>63767196</v>
      </c>
      <c r="G54" s="25">
        <v>63767196</v>
      </c>
      <c r="H54" s="26">
        <v>0</v>
      </c>
      <c r="I54" s="24">
        <v>66636730</v>
      </c>
      <c r="J54" s="6">
        <v>69702022</v>
      </c>
      <c r="K54" s="25">
        <v>72908315</v>
      </c>
    </row>
    <row r="55" spans="1:11" ht="13.5">
      <c r="A55" s="22" t="s">
        <v>56</v>
      </c>
      <c r="B55" s="6">
        <v>0</v>
      </c>
      <c r="C55" s="6">
        <v>200331</v>
      </c>
      <c r="D55" s="23">
        <v>23553459</v>
      </c>
      <c r="E55" s="24">
        <v>25877000</v>
      </c>
      <c r="F55" s="6">
        <v>25877000</v>
      </c>
      <c r="G55" s="25">
        <v>25877000</v>
      </c>
      <c r="H55" s="26">
        <v>5155955</v>
      </c>
      <c r="I55" s="24">
        <v>17722000</v>
      </c>
      <c r="J55" s="6">
        <v>24563954</v>
      </c>
      <c r="K55" s="25">
        <v>30583673</v>
      </c>
    </row>
    <row r="56" spans="1:11" ht="13.5">
      <c r="A56" s="22" t="s">
        <v>57</v>
      </c>
      <c r="B56" s="6">
        <v>4307747</v>
      </c>
      <c r="C56" s="6">
        <v>0</v>
      </c>
      <c r="D56" s="23">
        <v>531155</v>
      </c>
      <c r="E56" s="24">
        <v>12020000</v>
      </c>
      <c r="F56" s="6">
        <v>6570000</v>
      </c>
      <c r="G56" s="25">
        <v>6570000</v>
      </c>
      <c r="H56" s="26">
        <v>5625893</v>
      </c>
      <c r="I56" s="24">
        <v>17664691</v>
      </c>
      <c r="J56" s="6">
        <v>18477267</v>
      </c>
      <c r="K56" s="25">
        <v>19327221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1300000</v>
      </c>
      <c r="J59" s="6">
        <v>1359800</v>
      </c>
      <c r="K59" s="25">
        <v>1422351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1300000</v>
      </c>
      <c r="J60" s="6">
        <v>1359800</v>
      </c>
      <c r="K60" s="25">
        <v>1422351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1.3164663469274194</v>
      </c>
      <c r="C70" s="5">
        <f aca="true" t="shared" si="8" ref="C70:K70">IF(ISERROR(C71/C72),0,(C71/C72))</f>
        <v>0</v>
      </c>
      <c r="D70" s="5">
        <f t="shared" si="8"/>
        <v>0.044410052736249477</v>
      </c>
      <c r="E70" s="5">
        <f t="shared" si="8"/>
        <v>0.8800000018932305</v>
      </c>
      <c r="F70" s="5">
        <f t="shared" si="8"/>
        <v>0.8923975540196665</v>
      </c>
      <c r="G70" s="5">
        <f t="shared" si="8"/>
        <v>0.8923975540196665</v>
      </c>
      <c r="H70" s="5">
        <f t="shared" si="8"/>
        <v>0.5235946654828082</v>
      </c>
      <c r="I70" s="5">
        <f t="shared" si="8"/>
        <v>0.8752344997601148</v>
      </c>
      <c r="J70" s="5">
        <f t="shared" si="8"/>
        <v>0.9183416835978933</v>
      </c>
      <c r="K70" s="5">
        <f t="shared" si="8"/>
        <v>0.9184639688304864</v>
      </c>
    </row>
    <row r="71" spans="1:11" ht="12.75" hidden="1">
      <c r="A71" s="2" t="s">
        <v>120</v>
      </c>
      <c r="B71" s="2">
        <f>+B83</f>
        <v>197588721</v>
      </c>
      <c r="C71" s="2">
        <f aca="true" t="shared" si="9" ref="C71:K71">+C83</f>
        <v>0</v>
      </c>
      <c r="D71" s="2">
        <f t="shared" si="9"/>
        <v>6695540</v>
      </c>
      <c r="E71" s="2">
        <f t="shared" si="9"/>
        <v>204518149</v>
      </c>
      <c r="F71" s="2">
        <f t="shared" si="9"/>
        <v>204518149</v>
      </c>
      <c r="G71" s="2">
        <f t="shared" si="9"/>
        <v>204518149</v>
      </c>
      <c r="H71" s="2">
        <f t="shared" si="9"/>
        <v>76350172</v>
      </c>
      <c r="I71" s="2">
        <f t="shared" si="9"/>
        <v>213730524</v>
      </c>
      <c r="J71" s="2">
        <f t="shared" si="9"/>
        <v>236753266</v>
      </c>
      <c r="K71" s="2">
        <f t="shared" si="9"/>
        <v>249992998</v>
      </c>
    </row>
    <row r="72" spans="1:11" ht="12.75" hidden="1">
      <c r="A72" s="2" t="s">
        <v>121</v>
      </c>
      <c r="B72" s="2">
        <f>+B77</f>
        <v>150090218</v>
      </c>
      <c r="C72" s="2">
        <f aca="true" t="shared" si="10" ref="C72:K72">+C77</f>
        <v>0</v>
      </c>
      <c r="D72" s="2">
        <f t="shared" si="10"/>
        <v>150766315</v>
      </c>
      <c r="E72" s="2">
        <f t="shared" si="10"/>
        <v>232406987</v>
      </c>
      <c r="F72" s="2">
        <f t="shared" si="10"/>
        <v>229178294</v>
      </c>
      <c r="G72" s="2">
        <f t="shared" si="10"/>
        <v>229178294</v>
      </c>
      <c r="H72" s="2">
        <f t="shared" si="10"/>
        <v>145819232</v>
      </c>
      <c r="I72" s="2">
        <f t="shared" si="10"/>
        <v>244198011</v>
      </c>
      <c r="J72" s="2">
        <f t="shared" si="10"/>
        <v>257805205</v>
      </c>
      <c r="K72" s="2">
        <f t="shared" si="10"/>
        <v>272185961</v>
      </c>
    </row>
    <row r="73" spans="1:11" ht="12.75" hidden="1">
      <c r="A73" s="2" t="s">
        <v>122</v>
      </c>
      <c r="B73" s="2">
        <f>+B74</f>
        <v>-10251572.500000013</v>
      </c>
      <c r="C73" s="2">
        <f aca="true" t="shared" si="11" ref="C73:K73">+(C78+C80+C81+C82)-(B78+B80+B81+B82)</f>
        <v>-35916876</v>
      </c>
      <c r="D73" s="2">
        <f t="shared" si="11"/>
        <v>52014117</v>
      </c>
      <c r="E73" s="2">
        <f t="shared" si="11"/>
        <v>-14046711</v>
      </c>
      <c r="F73" s="2">
        <f>+(F78+F80+F81+F82)-(D78+D80+D81+D82)</f>
        <v>-14046711</v>
      </c>
      <c r="G73" s="2">
        <f>+(G78+G80+G81+G82)-(D78+D80+D81+D82)</f>
        <v>-14046711</v>
      </c>
      <c r="H73" s="2">
        <f>+(H78+H80+H81+H82)-(D78+D80+D81+D82)</f>
        <v>-39675747</v>
      </c>
      <c r="I73" s="2">
        <f>+(I78+I80+I81+I82)-(E78+E80+E81+E82)</f>
        <v>53507608</v>
      </c>
      <c r="J73" s="2">
        <f t="shared" si="11"/>
        <v>1783511</v>
      </c>
      <c r="K73" s="2">
        <f t="shared" si="11"/>
        <v>1942521</v>
      </c>
    </row>
    <row r="74" spans="1:11" ht="12.75" hidden="1">
      <c r="A74" s="2" t="s">
        <v>123</v>
      </c>
      <c r="B74" s="2">
        <f>+TREND(C74:E74)</f>
        <v>-10251572.500000013</v>
      </c>
      <c r="C74" s="2">
        <f>+C73</f>
        <v>-35916876</v>
      </c>
      <c r="D74" s="2">
        <f aca="true" t="shared" si="12" ref="D74:K74">+D73</f>
        <v>52014117</v>
      </c>
      <c r="E74" s="2">
        <f t="shared" si="12"/>
        <v>-14046711</v>
      </c>
      <c r="F74" s="2">
        <f t="shared" si="12"/>
        <v>-14046711</v>
      </c>
      <c r="G74" s="2">
        <f t="shared" si="12"/>
        <v>-14046711</v>
      </c>
      <c r="H74" s="2">
        <f t="shared" si="12"/>
        <v>-39675747</v>
      </c>
      <c r="I74" s="2">
        <f t="shared" si="12"/>
        <v>53507608</v>
      </c>
      <c r="J74" s="2">
        <f t="shared" si="12"/>
        <v>1783511</v>
      </c>
      <c r="K74" s="2">
        <f t="shared" si="12"/>
        <v>1942521</v>
      </c>
    </row>
    <row r="75" spans="1:11" ht="12.75" hidden="1">
      <c r="A75" s="2" t="s">
        <v>124</v>
      </c>
      <c r="B75" s="2">
        <f>+B84-(((B80+B81+B78)*B70)-B79)</f>
        <v>58276125.55424435</v>
      </c>
      <c r="C75" s="2">
        <f aca="true" t="shared" si="13" ref="C75:K75">+C84-(((C80+C81+C78)*C70)-C79)</f>
        <v>230381</v>
      </c>
      <c r="D75" s="2">
        <f t="shared" si="13"/>
        <v>162559584.53857008</v>
      </c>
      <c r="E75" s="2">
        <f t="shared" si="13"/>
        <v>94850782.688255</v>
      </c>
      <c r="F75" s="2">
        <f t="shared" si="13"/>
        <v>94380970.65656513</v>
      </c>
      <c r="G75" s="2">
        <f t="shared" si="13"/>
        <v>94380970.65656513</v>
      </c>
      <c r="H75" s="2">
        <f t="shared" si="13"/>
        <v>-13188831.172328928</v>
      </c>
      <c r="I75" s="2">
        <f t="shared" si="13"/>
        <v>-86636904.51815574</v>
      </c>
      <c r="J75" s="2">
        <f t="shared" si="13"/>
        <v>-92043694.66165625</v>
      </c>
      <c r="K75" s="2">
        <f t="shared" si="13"/>
        <v>-93608287.56210148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150090218</v>
      </c>
      <c r="C77" s="3">
        <v>0</v>
      </c>
      <c r="D77" s="3">
        <v>150766315</v>
      </c>
      <c r="E77" s="3">
        <v>232406987</v>
      </c>
      <c r="F77" s="3">
        <v>229178294</v>
      </c>
      <c r="G77" s="3">
        <v>229178294</v>
      </c>
      <c r="H77" s="3">
        <v>145819232</v>
      </c>
      <c r="I77" s="3">
        <v>244198011</v>
      </c>
      <c r="J77" s="3">
        <v>257805205</v>
      </c>
      <c r="K77" s="3">
        <v>272185961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96257142</v>
      </c>
      <c r="C79" s="3">
        <v>230381</v>
      </c>
      <c r="D79" s="3">
        <v>164866343</v>
      </c>
      <c r="E79" s="3">
        <v>128198865</v>
      </c>
      <c r="F79" s="3">
        <v>128198865</v>
      </c>
      <c r="G79" s="3">
        <v>128198865</v>
      </c>
      <c r="H79" s="3">
        <v>-6290883</v>
      </c>
      <c r="I79" s="3">
        <v>-6637709</v>
      </c>
      <c r="J79" s="3">
        <v>-6466494</v>
      </c>
      <c r="K79" s="3">
        <v>-6235556</v>
      </c>
    </row>
    <row r="80" spans="1:11" ht="12.75" hidden="1">
      <c r="A80" s="1" t="s">
        <v>69</v>
      </c>
      <c r="B80" s="3">
        <v>26562647</v>
      </c>
      <c r="C80" s="3">
        <v>0</v>
      </c>
      <c r="D80" s="3">
        <v>32143447</v>
      </c>
      <c r="E80" s="3">
        <v>36992676</v>
      </c>
      <c r="F80" s="3">
        <v>36992676</v>
      </c>
      <c r="G80" s="3">
        <v>36992676</v>
      </c>
      <c r="H80" s="3">
        <v>11881471</v>
      </c>
      <c r="I80" s="3">
        <v>87764018</v>
      </c>
      <c r="J80" s="3">
        <v>89365572</v>
      </c>
      <c r="K80" s="3">
        <v>91117038</v>
      </c>
    </row>
    <row r="81" spans="1:11" ht="12.75" hidden="1">
      <c r="A81" s="1" t="s">
        <v>70</v>
      </c>
      <c r="B81" s="3">
        <v>2288084</v>
      </c>
      <c r="C81" s="3">
        <v>-71858</v>
      </c>
      <c r="D81" s="3">
        <v>19798812</v>
      </c>
      <c r="E81" s="3">
        <v>902872</v>
      </c>
      <c r="F81" s="3">
        <v>902872</v>
      </c>
      <c r="G81" s="3">
        <v>902872</v>
      </c>
      <c r="H81" s="3">
        <v>1292743</v>
      </c>
      <c r="I81" s="3">
        <v>3639138</v>
      </c>
      <c r="J81" s="3">
        <v>3821095</v>
      </c>
      <c r="K81" s="3">
        <v>4012150</v>
      </c>
    </row>
    <row r="82" spans="1:11" ht="12.75" hidden="1">
      <c r="A82" s="1" t="s">
        <v>71</v>
      </c>
      <c r="B82" s="3">
        <v>6994287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-907702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197588721</v>
      </c>
      <c r="C83" s="3">
        <v>0</v>
      </c>
      <c r="D83" s="3">
        <v>6695540</v>
      </c>
      <c r="E83" s="3">
        <v>204518149</v>
      </c>
      <c r="F83" s="3">
        <v>204518149</v>
      </c>
      <c r="G83" s="3">
        <v>204518149</v>
      </c>
      <c r="H83" s="3">
        <v>76350172</v>
      </c>
      <c r="I83" s="3">
        <v>213730524</v>
      </c>
      <c r="J83" s="3">
        <v>236753266</v>
      </c>
      <c r="K83" s="3">
        <v>249992998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858852363</v>
      </c>
      <c r="C5" s="6">
        <v>972422909</v>
      </c>
      <c r="D5" s="23">
        <v>1295502965</v>
      </c>
      <c r="E5" s="24">
        <v>1552050927</v>
      </c>
      <c r="F5" s="6">
        <v>1552050927</v>
      </c>
      <c r="G5" s="25">
        <v>1552050927</v>
      </c>
      <c r="H5" s="26">
        <v>1467399835</v>
      </c>
      <c r="I5" s="24">
        <v>1687667431</v>
      </c>
      <c r="J5" s="6">
        <v>1822680825</v>
      </c>
      <c r="K5" s="25">
        <v>1950268483</v>
      </c>
    </row>
    <row r="6" spans="1:11" ht="13.5">
      <c r="A6" s="22" t="s">
        <v>19</v>
      </c>
      <c r="B6" s="6">
        <v>2568692890</v>
      </c>
      <c r="C6" s="6">
        <v>2723608211</v>
      </c>
      <c r="D6" s="23">
        <v>2867900099</v>
      </c>
      <c r="E6" s="24">
        <v>3419055622</v>
      </c>
      <c r="F6" s="6">
        <v>3367842480</v>
      </c>
      <c r="G6" s="25">
        <v>3367842480</v>
      </c>
      <c r="H6" s="26">
        <v>3254460131</v>
      </c>
      <c r="I6" s="24">
        <v>3546712416</v>
      </c>
      <c r="J6" s="6">
        <v>3779892097</v>
      </c>
      <c r="K6" s="25">
        <v>4114506817</v>
      </c>
    </row>
    <row r="7" spans="1:11" ht="13.5">
      <c r="A7" s="22" t="s">
        <v>20</v>
      </c>
      <c r="B7" s="6">
        <v>148011397</v>
      </c>
      <c r="C7" s="6">
        <v>126690312</v>
      </c>
      <c r="D7" s="23">
        <v>98690424</v>
      </c>
      <c r="E7" s="24">
        <v>110024611</v>
      </c>
      <c r="F7" s="6">
        <v>89553754</v>
      </c>
      <c r="G7" s="25">
        <v>89553754</v>
      </c>
      <c r="H7" s="26">
        <v>70649904</v>
      </c>
      <c r="I7" s="24">
        <v>54472852</v>
      </c>
      <c r="J7" s="6">
        <v>57199911</v>
      </c>
      <c r="K7" s="25">
        <v>60063509</v>
      </c>
    </row>
    <row r="8" spans="1:11" ht="13.5">
      <c r="A8" s="22" t="s">
        <v>21</v>
      </c>
      <c r="B8" s="6">
        <v>1304827290</v>
      </c>
      <c r="C8" s="6">
        <v>888572426</v>
      </c>
      <c r="D8" s="23">
        <v>921187160</v>
      </c>
      <c r="E8" s="24">
        <v>1136152437</v>
      </c>
      <c r="F8" s="6">
        <v>1239196995</v>
      </c>
      <c r="G8" s="25">
        <v>1239196995</v>
      </c>
      <c r="H8" s="26">
        <v>986693893</v>
      </c>
      <c r="I8" s="24">
        <v>1230978537</v>
      </c>
      <c r="J8" s="6">
        <v>1359287428</v>
      </c>
      <c r="K8" s="25">
        <v>1373212095</v>
      </c>
    </row>
    <row r="9" spans="1:11" ht="13.5">
      <c r="A9" s="22" t="s">
        <v>22</v>
      </c>
      <c r="B9" s="6">
        <v>397363160</v>
      </c>
      <c r="C9" s="6">
        <v>813702810</v>
      </c>
      <c r="D9" s="23">
        <v>857431674</v>
      </c>
      <c r="E9" s="24">
        <v>925724867</v>
      </c>
      <c r="F9" s="6">
        <v>897542027</v>
      </c>
      <c r="G9" s="25">
        <v>897542027</v>
      </c>
      <c r="H9" s="26">
        <v>922250828</v>
      </c>
      <c r="I9" s="24">
        <v>987720404</v>
      </c>
      <c r="J9" s="6">
        <v>1075977059</v>
      </c>
      <c r="K9" s="25">
        <v>1182268778</v>
      </c>
    </row>
    <row r="10" spans="1:11" ht="25.5">
      <c r="A10" s="27" t="s">
        <v>114</v>
      </c>
      <c r="B10" s="28">
        <f>SUM(B5:B9)</f>
        <v>5277747100</v>
      </c>
      <c r="C10" s="29">
        <f aca="true" t="shared" si="0" ref="C10:K10">SUM(C5:C9)</f>
        <v>5524996668</v>
      </c>
      <c r="D10" s="30">
        <f t="shared" si="0"/>
        <v>6040712322</v>
      </c>
      <c r="E10" s="28">
        <f t="shared" si="0"/>
        <v>7143008464</v>
      </c>
      <c r="F10" s="29">
        <f t="shared" si="0"/>
        <v>7146186183</v>
      </c>
      <c r="G10" s="31">
        <f t="shared" si="0"/>
        <v>7146186183</v>
      </c>
      <c r="H10" s="32">
        <f t="shared" si="0"/>
        <v>6701454591</v>
      </c>
      <c r="I10" s="28">
        <f t="shared" si="0"/>
        <v>7507551640</v>
      </c>
      <c r="J10" s="29">
        <f t="shared" si="0"/>
        <v>8095037320</v>
      </c>
      <c r="K10" s="31">
        <f t="shared" si="0"/>
        <v>8680319682</v>
      </c>
    </row>
    <row r="11" spans="1:11" ht="13.5">
      <c r="A11" s="22" t="s">
        <v>23</v>
      </c>
      <c r="B11" s="6">
        <v>1627383336</v>
      </c>
      <c r="C11" s="6">
        <v>1839251102</v>
      </c>
      <c r="D11" s="23">
        <v>2049371592</v>
      </c>
      <c r="E11" s="24">
        <v>2259758947</v>
      </c>
      <c r="F11" s="6">
        <v>2275672782</v>
      </c>
      <c r="G11" s="25">
        <v>2275672782</v>
      </c>
      <c r="H11" s="26">
        <v>2202811503</v>
      </c>
      <c r="I11" s="24">
        <v>2354464908</v>
      </c>
      <c r="J11" s="6">
        <v>2499219905</v>
      </c>
      <c r="K11" s="25">
        <v>2648594737</v>
      </c>
    </row>
    <row r="12" spans="1:11" ht="13.5">
      <c r="A12" s="22" t="s">
        <v>24</v>
      </c>
      <c r="B12" s="6">
        <v>55482280</v>
      </c>
      <c r="C12" s="6">
        <v>59473022</v>
      </c>
      <c r="D12" s="23">
        <v>62315521</v>
      </c>
      <c r="E12" s="24">
        <v>68485444</v>
      </c>
      <c r="F12" s="6">
        <v>68485444</v>
      </c>
      <c r="G12" s="25">
        <v>68485444</v>
      </c>
      <c r="H12" s="26">
        <v>64687499</v>
      </c>
      <c r="I12" s="24">
        <v>72765784</v>
      </c>
      <c r="J12" s="6">
        <v>77022583</v>
      </c>
      <c r="K12" s="25">
        <v>81528404</v>
      </c>
    </row>
    <row r="13" spans="1:11" ht="13.5">
      <c r="A13" s="22" t="s">
        <v>115</v>
      </c>
      <c r="B13" s="6">
        <v>807458661</v>
      </c>
      <c r="C13" s="6">
        <v>992860249</v>
      </c>
      <c r="D13" s="23">
        <v>1299117181</v>
      </c>
      <c r="E13" s="24">
        <v>918128117</v>
      </c>
      <c r="F13" s="6">
        <v>869954180</v>
      </c>
      <c r="G13" s="25">
        <v>869954180</v>
      </c>
      <c r="H13" s="26">
        <v>1703462535</v>
      </c>
      <c r="I13" s="24">
        <v>866757069</v>
      </c>
      <c r="J13" s="6">
        <v>1012187798</v>
      </c>
      <c r="K13" s="25">
        <v>1133880509</v>
      </c>
    </row>
    <row r="14" spans="1:11" ht="13.5">
      <c r="A14" s="22" t="s">
        <v>25</v>
      </c>
      <c r="B14" s="6">
        <v>49359424</v>
      </c>
      <c r="C14" s="6">
        <v>43959792</v>
      </c>
      <c r="D14" s="23">
        <v>38467000</v>
      </c>
      <c r="E14" s="24">
        <v>41004000</v>
      </c>
      <c r="F14" s="6">
        <v>33003000</v>
      </c>
      <c r="G14" s="25">
        <v>33003000</v>
      </c>
      <c r="H14" s="26">
        <v>32563877</v>
      </c>
      <c r="I14" s="24">
        <v>44211169</v>
      </c>
      <c r="J14" s="6">
        <v>66574064</v>
      </c>
      <c r="K14" s="25">
        <v>61216893</v>
      </c>
    </row>
    <row r="15" spans="1:11" ht="13.5">
      <c r="A15" s="22" t="s">
        <v>26</v>
      </c>
      <c r="B15" s="6">
        <v>1558513807</v>
      </c>
      <c r="C15" s="6">
        <v>1636107278</v>
      </c>
      <c r="D15" s="23">
        <v>1716036088</v>
      </c>
      <c r="E15" s="24">
        <v>2010702001</v>
      </c>
      <c r="F15" s="6">
        <v>1999782947</v>
      </c>
      <c r="G15" s="25">
        <v>1999782947</v>
      </c>
      <c r="H15" s="26">
        <v>1868138352</v>
      </c>
      <c r="I15" s="24">
        <v>2185127498</v>
      </c>
      <c r="J15" s="6">
        <v>2356962188</v>
      </c>
      <c r="K15" s="25">
        <v>2579411257</v>
      </c>
    </row>
    <row r="16" spans="1:11" ht="13.5">
      <c r="A16" s="22" t="s">
        <v>21</v>
      </c>
      <c r="B16" s="6">
        <v>43173384</v>
      </c>
      <c r="C16" s="6">
        <v>62470537</v>
      </c>
      <c r="D16" s="23">
        <v>91703413</v>
      </c>
      <c r="E16" s="24">
        <v>48174691</v>
      </c>
      <c r="F16" s="6">
        <v>138060723</v>
      </c>
      <c r="G16" s="25">
        <v>138060723</v>
      </c>
      <c r="H16" s="26">
        <v>131938730</v>
      </c>
      <c r="I16" s="24">
        <v>115981213</v>
      </c>
      <c r="J16" s="6">
        <v>143778447</v>
      </c>
      <c r="K16" s="25">
        <v>125064732</v>
      </c>
    </row>
    <row r="17" spans="1:11" ht="13.5">
      <c r="A17" s="22" t="s">
        <v>27</v>
      </c>
      <c r="B17" s="6">
        <v>1446245973</v>
      </c>
      <c r="C17" s="6">
        <v>1471392581</v>
      </c>
      <c r="D17" s="23">
        <v>1620769685</v>
      </c>
      <c r="E17" s="24">
        <v>1795844634</v>
      </c>
      <c r="F17" s="6">
        <v>1755022910</v>
      </c>
      <c r="G17" s="25">
        <v>1755022910</v>
      </c>
      <c r="H17" s="26">
        <v>1211753983</v>
      </c>
      <c r="I17" s="24">
        <v>1867645007</v>
      </c>
      <c r="J17" s="6">
        <v>1937317297</v>
      </c>
      <c r="K17" s="25">
        <v>2049831663</v>
      </c>
    </row>
    <row r="18" spans="1:11" ht="13.5">
      <c r="A18" s="33" t="s">
        <v>28</v>
      </c>
      <c r="B18" s="34">
        <f>SUM(B11:B17)</f>
        <v>5587616865</v>
      </c>
      <c r="C18" s="35">
        <f aca="true" t="shared" si="1" ref="C18:K18">SUM(C11:C17)</f>
        <v>6105514561</v>
      </c>
      <c r="D18" s="36">
        <f t="shared" si="1"/>
        <v>6877780480</v>
      </c>
      <c r="E18" s="34">
        <f t="shared" si="1"/>
        <v>7142097834</v>
      </c>
      <c r="F18" s="35">
        <f t="shared" si="1"/>
        <v>7139981986</v>
      </c>
      <c r="G18" s="37">
        <f t="shared" si="1"/>
        <v>7139981986</v>
      </c>
      <c r="H18" s="38">
        <f t="shared" si="1"/>
        <v>7215356479</v>
      </c>
      <c r="I18" s="34">
        <f t="shared" si="1"/>
        <v>7506952648</v>
      </c>
      <c r="J18" s="35">
        <f t="shared" si="1"/>
        <v>8093062282</v>
      </c>
      <c r="K18" s="37">
        <f t="shared" si="1"/>
        <v>8679528195</v>
      </c>
    </row>
    <row r="19" spans="1:11" ht="13.5">
      <c r="A19" s="33" t="s">
        <v>29</v>
      </c>
      <c r="B19" s="39">
        <f>+B10-B18</f>
        <v>-309869765</v>
      </c>
      <c r="C19" s="40">
        <f aca="true" t="shared" si="2" ref="C19:K19">+C10-C18</f>
        <v>-580517893</v>
      </c>
      <c r="D19" s="41">
        <f t="shared" si="2"/>
        <v>-837068158</v>
      </c>
      <c r="E19" s="39">
        <f t="shared" si="2"/>
        <v>910630</v>
      </c>
      <c r="F19" s="40">
        <f t="shared" si="2"/>
        <v>6204197</v>
      </c>
      <c r="G19" s="42">
        <f t="shared" si="2"/>
        <v>6204197</v>
      </c>
      <c r="H19" s="43">
        <f t="shared" si="2"/>
        <v>-513901888</v>
      </c>
      <c r="I19" s="39">
        <f t="shared" si="2"/>
        <v>598992</v>
      </c>
      <c r="J19" s="40">
        <f t="shared" si="2"/>
        <v>1975038</v>
      </c>
      <c r="K19" s="42">
        <f t="shared" si="2"/>
        <v>791487</v>
      </c>
    </row>
    <row r="20" spans="1:11" ht="25.5">
      <c r="A20" s="44" t="s">
        <v>30</v>
      </c>
      <c r="B20" s="45">
        <v>669780334</v>
      </c>
      <c r="C20" s="46">
        <v>930358544</v>
      </c>
      <c r="D20" s="47">
        <v>997754179</v>
      </c>
      <c r="E20" s="45">
        <v>974549040</v>
      </c>
      <c r="F20" s="46">
        <v>1323854528</v>
      </c>
      <c r="G20" s="48">
        <v>1323854528</v>
      </c>
      <c r="H20" s="49">
        <v>1010413224</v>
      </c>
      <c r="I20" s="45">
        <v>808929169</v>
      </c>
      <c r="J20" s="46">
        <v>717223368</v>
      </c>
      <c r="K20" s="48">
        <v>733991020</v>
      </c>
    </row>
    <row r="21" spans="1:11" ht="63.75">
      <c r="A21" s="50" t="s">
        <v>116</v>
      </c>
      <c r="B21" s="51">
        <v>0</v>
      </c>
      <c r="C21" s="52">
        <v>3622726</v>
      </c>
      <c r="D21" s="53">
        <v>280274905</v>
      </c>
      <c r="E21" s="51">
        <v>0</v>
      </c>
      <c r="F21" s="52">
        <v>0</v>
      </c>
      <c r="G21" s="54">
        <v>0</v>
      </c>
      <c r="H21" s="55">
        <v>13811170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359910569</v>
      </c>
      <c r="C22" s="58">
        <f aca="true" t="shared" si="3" ref="C22:K22">SUM(C19:C21)</f>
        <v>353463377</v>
      </c>
      <c r="D22" s="59">
        <f t="shared" si="3"/>
        <v>440960926</v>
      </c>
      <c r="E22" s="57">
        <f t="shared" si="3"/>
        <v>975459670</v>
      </c>
      <c r="F22" s="58">
        <f t="shared" si="3"/>
        <v>1330058725</v>
      </c>
      <c r="G22" s="60">
        <f t="shared" si="3"/>
        <v>1330058725</v>
      </c>
      <c r="H22" s="61">
        <f t="shared" si="3"/>
        <v>510322506</v>
      </c>
      <c r="I22" s="57">
        <f t="shared" si="3"/>
        <v>809528161</v>
      </c>
      <c r="J22" s="58">
        <f t="shared" si="3"/>
        <v>719198406</v>
      </c>
      <c r="K22" s="60">
        <f t="shared" si="3"/>
        <v>734782507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-105406358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359910569</v>
      </c>
      <c r="C24" s="40">
        <f aca="true" t="shared" si="4" ref="C24:K24">SUM(C22:C23)</f>
        <v>353463377</v>
      </c>
      <c r="D24" s="41">
        <f t="shared" si="4"/>
        <v>440960926</v>
      </c>
      <c r="E24" s="39">
        <f t="shared" si="4"/>
        <v>975459670</v>
      </c>
      <c r="F24" s="40">
        <f t="shared" si="4"/>
        <v>1330058725</v>
      </c>
      <c r="G24" s="42">
        <f t="shared" si="4"/>
        <v>1330058725</v>
      </c>
      <c r="H24" s="43">
        <f t="shared" si="4"/>
        <v>404916148</v>
      </c>
      <c r="I24" s="39">
        <f t="shared" si="4"/>
        <v>809528161</v>
      </c>
      <c r="J24" s="40">
        <f t="shared" si="4"/>
        <v>719198406</v>
      </c>
      <c r="K24" s="42">
        <f t="shared" si="4"/>
        <v>734782507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1283955892</v>
      </c>
      <c r="C27" s="7">
        <v>115740118</v>
      </c>
      <c r="D27" s="69">
        <v>258396485</v>
      </c>
      <c r="E27" s="70">
        <v>1737412866</v>
      </c>
      <c r="F27" s="7">
        <v>2233410248</v>
      </c>
      <c r="G27" s="71">
        <v>2233410248</v>
      </c>
      <c r="H27" s="72">
        <v>1549627953</v>
      </c>
      <c r="I27" s="70">
        <v>1660238597</v>
      </c>
      <c r="J27" s="7">
        <v>1721705566</v>
      </c>
      <c r="K27" s="71">
        <v>1614507492</v>
      </c>
    </row>
    <row r="28" spans="1:11" ht="13.5">
      <c r="A28" s="73" t="s">
        <v>34</v>
      </c>
      <c r="B28" s="6">
        <v>672954067</v>
      </c>
      <c r="C28" s="6">
        <v>81495</v>
      </c>
      <c r="D28" s="23">
        <v>87707985</v>
      </c>
      <c r="E28" s="24">
        <v>1039831041</v>
      </c>
      <c r="F28" s="6">
        <v>1323796529</v>
      </c>
      <c r="G28" s="25">
        <v>1323796529</v>
      </c>
      <c r="H28" s="26">
        <v>905479723</v>
      </c>
      <c r="I28" s="24">
        <v>806269169</v>
      </c>
      <c r="J28" s="6">
        <v>714312848</v>
      </c>
      <c r="K28" s="25">
        <v>730241020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69581825</v>
      </c>
      <c r="F30" s="6">
        <v>0</v>
      </c>
      <c r="G30" s="25">
        <v>0</v>
      </c>
      <c r="H30" s="26">
        <v>0</v>
      </c>
      <c r="I30" s="24">
        <v>230800142</v>
      </c>
      <c r="J30" s="6">
        <v>445000000</v>
      </c>
      <c r="K30" s="25">
        <v>350000000</v>
      </c>
    </row>
    <row r="31" spans="1:11" ht="13.5">
      <c r="A31" s="22" t="s">
        <v>36</v>
      </c>
      <c r="B31" s="6">
        <v>611001824</v>
      </c>
      <c r="C31" s="6">
        <v>0</v>
      </c>
      <c r="D31" s="23">
        <v>162530528</v>
      </c>
      <c r="E31" s="24">
        <v>628000000</v>
      </c>
      <c r="F31" s="6">
        <v>909555719</v>
      </c>
      <c r="G31" s="25">
        <v>909555719</v>
      </c>
      <c r="H31" s="26">
        <v>644097942</v>
      </c>
      <c r="I31" s="24">
        <v>623019286</v>
      </c>
      <c r="J31" s="6">
        <v>562242718</v>
      </c>
      <c r="K31" s="25">
        <v>534266472</v>
      </c>
    </row>
    <row r="32" spans="1:11" ht="13.5">
      <c r="A32" s="33" t="s">
        <v>37</v>
      </c>
      <c r="B32" s="7">
        <f>SUM(B28:B31)</f>
        <v>1283955891</v>
      </c>
      <c r="C32" s="7">
        <f aca="true" t="shared" si="5" ref="C32:K32">SUM(C28:C31)</f>
        <v>81495</v>
      </c>
      <c r="D32" s="69">
        <f t="shared" si="5"/>
        <v>250238513</v>
      </c>
      <c r="E32" s="70">
        <f t="shared" si="5"/>
        <v>1737412866</v>
      </c>
      <c r="F32" s="7">
        <f t="shared" si="5"/>
        <v>2233352248</v>
      </c>
      <c r="G32" s="71">
        <f t="shared" si="5"/>
        <v>2233352248</v>
      </c>
      <c r="H32" s="72">
        <f t="shared" si="5"/>
        <v>1549577665</v>
      </c>
      <c r="I32" s="70">
        <f t="shared" si="5"/>
        <v>1660088597</v>
      </c>
      <c r="J32" s="7">
        <f t="shared" si="5"/>
        <v>1721555566</v>
      </c>
      <c r="K32" s="71">
        <f t="shared" si="5"/>
        <v>1614507492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2995989615</v>
      </c>
      <c r="C35" s="6">
        <v>7209213950</v>
      </c>
      <c r="D35" s="23">
        <v>7312294300</v>
      </c>
      <c r="E35" s="24">
        <v>3463640863</v>
      </c>
      <c r="F35" s="6">
        <v>2828639515</v>
      </c>
      <c r="G35" s="25">
        <v>2828639515</v>
      </c>
      <c r="H35" s="26">
        <v>9203991691</v>
      </c>
      <c r="I35" s="24">
        <v>2699672816</v>
      </c>
      <c r="J35" s="6">
        <v>3041568551</v>
      </c>
      <c r="K35" s="25">
        <v>3514548080</v>
      </c>
    </row>
    <row r="36" spans="1:11" ht="13.5">
      <c r="A36" s="22" t="s">
        <v>40</v>
      </c>
      <c r="B36" s="6">
        <v>16267773808</v>
      </c>
      <c r="C36" s="6">
        <v>18805818518</v>
      </c>
      <c r="D36" s="23">
        <v>20813812300</v>
      </c>
      <c r="E36" s="24">
        <v>20818953887</v>
      </c>
      <c r="F36" s="6">
        <v>21314951269</v>
      </c>
      <c r="G36" s="25">
        <v>21314951269</v>
      </c>
      <c r="H36" s="26">
        <v>20446140769</v>
      </c>
      <c r="I36" s="24">
        <v>22539836091</v>
      </c>
      <c r="J36" s="6">
        <v>23238031616</v>
      </c>
      <c r="K36" s="25">
        <v>23563023966</v>
      </c>
    </row>
    <row r="37" spans="1:11" ht="13.5">
      <c r="A37" s="22" t="s">
        <v>41</v>
      </c>
      <c r="B37" s="6">
        <v>1309999921</v>
      </c>
      <c r="C37" s="6">
        <v>5614394829</v>
      </c>
      <c r="D37" s="23">
        <v>6217440739</v>
      </c>
      <c r="E37" s="24">
        <v>1716206030</v>
      </c>
      <c r="F37" s="6">
        <v>1714976037</v>
      </c>
      <c r="G37" s="25">
        <v>1714976037</v>
      </c>
      <c r="H37" s="26">
        <v>7565483788</v>
      </c>
      <c r="I37" s="24">
        <v>1332144961</v>
      </c>
      <c r="J37" s="6">
        <v>1402388478</v>
      </c>
      <c r="K37" s="25">
        <v>1451842766</v>
      </c>
    </row>
    <row r="38" spans="1:11" ht="13.5">
      <c r="A38" s="22" t="s">
        <v>42</v>
      </c>
      <c r="B38" s="6">
        <v>915192030</v>
      </c>
      <c r="C38" s="6">
        <v>872357063</v>
      </c>
      <c r="D38" s="23">
        <v>1021515291</v>
      </c>
      <c r="E38" s="24">
        <v>825708257</v>
      </c>
      <c r="F38" s="6">
        <v>825708257</v>
      </c>
      <c r="G38" s="25">
        <v>825708257</v>
      </c>
      <c r="H38" s="26">
        <v>934815216</v>
      </c>
      <c r="I38" s="24">
        <v>1088289259</v>
      </c>
      <c r="J38" s="6">
        <v>1495327629</v>
      </c>
      <c r="K38" s="25">
        <v>1844695778</v>
      </c>
    </row>
    <row r="39" spans="1:11" ht="13.5">
      <c r="A39" s="22" t="s">
        <v>43</v>
      </c>
      <c r="B39" s="6">
        <v>17038571472</v>
      </c>
      <c r="C39" s="6">
        <v>19174258843</v>
      </c>
      <c r="D39" s="23">
        <v>20892512154</v>
      </c>
      <c r="E39" s="24">
        <v>21740680463</v>
      </c>
      <c r="F39" s="6">
        <v>21602906490</v>
      </c>
      <c r="G39" s="25">
        <v>21602906490</v>
      </c>
      <c r="H39" s="26">
        <v>20216582858</v>
      </c>
      <c r="I39" s="24">
        <v>22819074687</v>
      </c>
      <c r="J39" s="6">
        <v>23381884060</v>
      </c>
      <c r="K39" s="25">
        <v>23781033502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591523932</v>
      </c>
      <c r="C42" s="6">
        <v>0</v>
      </c>
      <c r="D42" s="23">
        <v>-9900079</v>
      </c>
      <c r="E42" s="24">
        <v>0</v>
      </c>
      <c r="F42" s="6">
        <v>0</v>
      </c>
      <c r="G42" s="25">
        <v>0</v>
      </c>
      <c r="H42" s="26">
        <v>-3061842</v>
      </c>
      <c r="I42" s="24">
        <v>1594612009</v>
      </c>
      <c r="J42" s="6">
        <v>1647622429</v>
      </c>
      <c r="K42" s="25">
        <v>1776787046</v>
      </c>
    </row>
    <row r="43" spans="1:11" ht="13.5">
      <c r="A43" s="22" t="s">
        <v>46</v>
      </c>
      <c r="B43" s="6">
        <v>-1224613166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-1660238597</v>
      </c>
      <c r="J43" s="6">
        <v>-1721705566</v>
      </c>
      <c r="K43" s="25">
        <v>-1614507492</v>
      </c>
    </row>
    <row r="44" spans="1:11" ht="13.5">
      <c r="A44" s="22" t="s">
        <v>47</v>
      </c>
      <c r="B44" s="6">
        <v>-50709030</v>
      </c>
      <c r="C44" s="6">
        <v>60851775</v>
      </c>
      <c r="D44" s="23">
        <v>10633598</v>
      </c>
      <c r="E44" s="24">
        <v>7649232</v>
      </c>
      <c r="F44" s="6">
        <v>0</v>
      </c>
      <c r="G44" s="25">
        <v>0</v>
      </c>
      <c r="H44" s="26">
        <v>-1430765</v>
      </c>
      <c r="I44" s="24">
        <v>273055067</v>
      </c>
      <c r="J44" s="6">
        <v>496831645</v>
      </c>
      <c r="K44" s="25">
        <v>413180751</v>
      </c>
    </row>
    <row r="45" spans="1:11" ht="13.5">
      <c r="A45" s="33" t="s">
        <v>48</v>
      </c>
      <c r="B45" s="7">
        <v>1690101970</v>
      </c>
      <c r="C45" s="7">
        <v>1747525755</v>
      </c>
      <c r="D45" s="69">
        <v>1823063888</v>
      </c>
      <c r="E45" s="70">
        <v>1657951500</v>
      </c>
      <c r="F45" s="7">
        <v>1015300920</v>
      </c>
      <c r="G45" s="71">
        <v>1015300920</v>
      </c>
      <c r="H45" s="72">
        <v>1167140308</v>
      </c>
      <c r="I45" s="70">
        <v>-5074544607</v>
      </c>
      <c r="J45" s="7">
        <v>-5266235824</v>
      </c>
      <c r="K45" s="71">
        <v>-5236520262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1690101970</v>
      </c>
      <c r="C48" s="6">
        <v>1822330372</v>
      </c>
      <c r="D48" s="23">
        <v>1171632910</v>
      </c>
      <c r="E48" s="24">
        <v>1650302268</v>
      </c>
      <c r="F48" s="6">
        <v>1015300920</v>
      </c>
      <c r="G48" s="25">
        <v>1015300920</v>
      </c>
      <c r="H48" s="26">
        <v>1372666454</v>
      </c>
      <c r="I48" s="24">
        <v>1105758269</v>
      </c>
      <c r="J48" s="6">
        <v>1431006926</v>
      </c>
      <c r="K48" s="25">
        <v>1886552690</v>
      </c>
    </row>
    <row r="49" spans="1:11" ht="13.5">
      <c r="A49" s="22" t="s">
        <v>51</v>
      </c>
      <c r="B49" s="6">
        <f>+B75</f>
        <v>-322239827.7490201</v>
      </c>
      <c r="C49" s="6">
        <f aca="true" t="shared" si="6" ref="C49:K49">+C75</f>
        <v>5575357303</v>
      </c>
      <c r="D49" s="23">
        <f t="shared" si="6"/>
        <v>6142353873</v>
      </c>
      <c r="E49" s="24">
        <f t="shared" si="6"/>
        <v>1689867957</v>
      </c>
      <c r="F49" s="6">
        <f t="shared" si="6"/>
        <v>1689867957</v>
      </c>
      <c r="G49" s="25">
        <f t="shared" si="6"/>
        <v>1689867957</v>
      </c>
      <c r="H49" s="26">
        <f t="shared" si="6"/>
        <v>7416628403</v>
      </c>
      <c r="I49" s="24">
        <f t="shared" si="6"/>
        <v>-202540289.85874438</v>
      </c>
      <c r="J49" s="6">
        <f t="shared" si="6"/>
        <v>-187975795.52228642</v>
      </c>
      <c r="K49" s="25">
        <f t="shared" si="6"/>
        <v>-143410043.42147255</v>
      </c>
    </row>
    <row r="50" spans="1:11" ht="13.5">
      <c r="A50" s="33" t="s">
        <v>52</v>
      </c>
      <c r="B50" s="7">
        <f>+B48-B49</f>
        <v>2012341797.74902</v>
      </c>
      <c r="C50" s="7">
        <f aca="true" t="shared" si="7" ref="C50:K50">+C48-C49</f>
        <v>-3753026931</v>
      </c>
      <c r="D50" s="69">
        <f t="shared" si="7"/>
        <v>-4970720963</v>
      </c>
      <c r="E50" s="70">
        <f t="shared" si="7"/>
        <v>-39565689</v>
      </c>
      <c r="F50" s="7">
        <f t="shared" si="7"/>
        <v>-674567037</v>
      </c>
      <c r="G50" s="71">
        <f t="shared" si="7"/>
        <v>-674567037</v>
      </c>
      <c r="H50" s="72">
        <f t="shared" si="7"/>
        <v>-6043961949</v>
      </c>
      <c r="I50" s="70">
        <f t="shared" si="7"/>
        <v>1308298558.8587444</v>
      </c>
      <c r="J50" s="7">
        <f t="shared" si="7"/>
        <v>1618982721.5222864</v>
      </c>
      <c r="K50" s="71">
        <f t="shared" si="7"/>
        <v>2029962733.4214725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16158236058</v>
      </c>
      <c r="C53" s="6">
        <v>15534094571</v>
      </c>
      <c r="D53" s="23">
        <v>16178272824</v>
      </c>
      <c r="E53" s="24">
        <v>20685844782</v>
      </c>
      <c r="F53" s="6">
        <v>21181842164</v>
      </c>
      <c r="G53" s="25">
        <v>21181842164</v>
      </c>
      <c r="H53" s="26">
        <v>14971806342</v>
      </c>
      <c r="I53" s="24">
        <v>20587499629</v>
      </c>
      <c r="J53" s="6">
        <v>21386431431</v>
      </c>
      <c r="K53" s="25">
        <v>21836288647</v>
      </c>
    </row>
    <row r="54" spans="1:11" ht="13.5">
      <c r="A54" s="22" t="s">
        <v>55</v>
      </c>
      <c r="B54" s="6">
        <v>807458661</v>
      </c>
      <c r="C54" s="6">
        <v>0</v>
      </c>
      <c r="D54" s="23">
        <v>1296822459</v>
      </c>
      <c r="E54" s="24">
        <v>918128117</v>
      </c>
      <c r="F54" s="6">
        <v>869954180</v>
      </c>
      <c r="G54" s="25">
        <v>869954180</v>
      </c>
      <c r="H54" s="26">
        <v>1703462535</v>
      </c>
      <c r="I54" s="24">
        <v>866757069</v>
      </c>
      <c r="J54" s="6">
        <v>1012187798</v>
      </c>
      <c r="K54" s="25">
        <v>1133880509</v>
      </c>
    </row>
    <row r="55" spans="1:11" ht="13.5">
      <c r="A55" s="22" t="s">
        <v>56</v>
      </c>
      <c r="B55" s="6">
        <v>715870833</v>
      </c>
      <c r="C55" s="6">
        <v>0</v>
      </c>
      <c r="D55" s="23">
        <v>44354141</v>
      </c>
      <c r="E55" s="24">
        <v>743462419</v>
      </c>
      <c r="F55" s="6">
        <v>962284477</v>
      </c>
      <c r="G55" s="25">
        <v>962284477</v>
      </c>
      <c r="H55" s="26">
        <v>637070393</v>
      </c>
      <c r="I55" s="24">
        <v>454683632</v>
      </c>
      <c r="J55" s="6">
        <v>447145308</v>
      </c>
      <c r="K55" s="25">
        <v>396442415</v>
      </c>
    </row>
    <row r="56" spans="1:11" ht="13.5">
      <c r="A56" s="22" t="s">
        <v>57</v>
      </c>
      <c r="B56" s="6">
        <v>378998233</v>
      </c>
      <c r="C56" s="6">
        <v>355293561</v>
      </c>
      <c r="D56" s="23">
        <v>387706926</v>
      </c>
      <c r="E56" s="24">
        <v>392583435</v>
      </c>
      <c r="F56" s="6">
        <v>397910135</v>
      </c>
      <c r="G56" s="25">
        <v>397910135</v>
      </c>
      <c r="H56" s="26">
        <v>382200392</v>
      </c>
      <c r="I56" s="24">
        <v>399033640</v>
      </c>
      <c r="J56" s="6">
        <v>458888687</v>
      </c>
      <c r="K56" s="25">
        <v>505039193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161852170</v>
      </c>
      <c r="D59" s="23">
        <v>413393499</v>
      </c>
      <c r="E59" s="24">
        <v>444230591</v>
      </c>
      <c r="F59" s="6">
        <v>444230591</v>
      </c>
      <c r="G59" s="25">
        <v>444230591</v>
      </c>
      <c r="H59" s="26">
        <v>444230591</v>
      </c>
      <c r="I59" s="24">
        <v>477488783</v>
      </c>
      <c r="J59" s="6">
        <v>516924701</v>
      </c>
      <c r="K59" s="25">
        <v>562307098</v>
      </c>
    </row>
    <row r="60" spans="1:11" ht="13.5">
      <c r="A60" s="90" t="s">
        <v>60</v>
      </c>
      <c r="B60" s="6">
        <v>98766076</v>
      </c>
      <c r="C60" s="6">
        <v>33089094</v>
      </c>
      <c r="D60" s="23">
        <v>109517258</v>
      </c>
      <c r="E60" s="24">
        <v>197543172</v>
      </c>
      <c r="F60" s="6">
        <v>197543172</v>
      </c>
      <c r="G60" s="25">
        <v>197543172</v>
      </c>
      <c r="H60" s="26">
        <v>197543172</v>
      </c>
      <c r="I60" s="24">
        <v>214804280</v>
      </c>
      <c r="J60" s="6">
        <v>231988620</v>
      </c>
      <c r="K60" s="25">
        <v>248227824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1000</v>
      </c>
      <c r="C62" s="98">
        <v>1000</v>
      </c>
      <c r="D62" s="99">
        <v>5070</v>
      </c>
      <c r="E62" s="97">
        <v>3947</v>
      </c>
      <c r="F62" s="98">
        <v>3947</v>
      </c>
      <c r="G62" s="99">
        <v>3947</v>
      </c>
      <c r="H62" s="100">
        <v>3947</v>
      </c>
      <c r="I62" s="97">
        <v>2947</v>
      </c>
      <c r="J62" s="98">
        <v>1947</v>
      </c>
      <c r="K62" s="99">
        <v>947</v>
      </c>
    </row>
    <row r="63" spans="1:11" ht="13.5">
      <c r="A63" s="96" t="s">
        <v>63</v>
      </c>
      <c r="B63" s="97">
        <v>19754</v>
      </c>
      <c r="C63" s="98">
        <v>19754</v>
      </c>
      <c r="D63" s="99">
        <v>41446</v>
      </c>
      <c r="E63" s="97">
        <v>39989</v>
      </c>
      <c r="F63" s="98">
        <v>39989</v>
      </c>
      <c r="G63" s="99">
        <v>39989</v>
      </c>
      <c r="H63" s="100">
        <v>39989</v>
      </c>
      <c r="I63" s="97">
        <v>30577</v>
      </c>
      <c r="J63" s="98">
        <v>30577</v>
      </c>
      <c r="K63" s="99">
        <v>30577</v>
      </c>
    </row>
    <row r="64" spans="1:11" ht="13.5">
      <c r="A64" s="96" t="s">
        <v>64</v>
      </c>
      <c r="B64" s="97">
        <v>46000</v>
      </c>
      <c r="C64" s="98">
        <v>43000</v>
      </c>
      <c r="D64" s="99">
        <v>41500</v>
      </c>
      <c r="E64" s="97">
        <v>40000</v>
      </c>
      <c r="F64" s="98">
        <v>40000</v>
      </c>
      <c r="G64" s="99">
        <v>40000</v>
      </c>
      <c r="H64" s="100">
        <v>40000</v>
      </c>
      <c r="I64" s="97">
        <v>39000</v>
      </c>
      <c r="J64" s="98">
        <v>38500</v>
      </c>
      <c r="K64" s="99">
        <v>38000</v>
      </c>
    </row>
    <row r="65" spans="1:11" ht="13.5">
      <c r="A65" s="96" t="s">
        <v>65</v>
      </c>
      <c r="B65" s="97">
        <v>1986</v>
      </c>
      <c r="C65" s="98">
        <v>1990</v>
      </c>
      <c r="D65" s="99">
        <v>40566</v>
      </c>
      <c r="E65" s="97">
        <v>40566</v>
      </c>
      <c r="F65" s="98">
        <v>40566</v>
      </c>
      <c r="G65" s="99">
        <v>40566</v>
      </c>
      <c r="H65" s="100">
        <v>40566</v>
      </c>
      <c r="I65" s="97">
        <v>40566</v>
      </c>
      <c r="J65" s="98">
        <v>40566</v>
      </c>
      <c r="K65" s="99">
        <v>40566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1.0577869595976341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0.9199636703957097</v>
      </c>
      <c r="J70" s="5">
        <f t="shared" si="8"/>
        <v>0.9379618320454338</v>
      </c>
      <c r="K70" s="5">
        <f t="shared" si="8"/>
        <v>0.9379144276438441</v>
      </c>
    </row>
    <row r="71" spans="1:11" ht="12.75" hidden="1">
      <c r="A71" s="2" t="s">
        <v>120</v>
      </c>
      <c r="B71" s="2">
        <f>+B83</f>
        <v>3992598812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5643141410</v>
      </c>
      <c r="J71" s="2">
        <f t="shared" si="9"/>
        <v>6174577013</v>
      </c>
      <c r="K71" s="2">
        <f t="shared" si="9"/>
        <v>6700292292</v>
      </c>
    </row>
    <row r="72" spans="1:11" ht="12.75" hidden="1">
      <c r="A72" s="2" t="s">
        <v>121</v>
      </c>
      <c r="B72" s="2">
        <f>+B77</f>
        <v>3774482920</v>
      </c>
      <c r="C72" s="2">
        <f aca="true" t="shared" si="10" ref="C72:K72">+C77</f>
        <v>4401386176</v>
      </c>
      <c r="D72" s="2">
        <f t="shared" si="10"/>
        <v>4943223459</v>
      </c>
      <c r="E72" s="2">
        <f t="shared" si="10"/>
        <v>5837366683</v>
      </c>
      <c r="F72" s="2">
        <f t="shared" si="10"/>
        <v>5736470701</v>
      </c>
      <c r="G72" s="2">
        <f t="shared" si="10"/>
        <v>5736470701</v>
      </c>
      <c r="H72" s="2">
        <f t="shared" si="10"/>
        <v>5515557559</v>
      </c>
      <c r="I72" s="2">
        <f t="shared" si="10"/>
        <v>6134091586</v>
      </c>
      <c r="J72" s="2">
        <f t="shared" si="10"/>
        <v>6582972571</v>
      </c>
      <c r="K72" s="2">
        <f t="shared" si="10"/>
        <v>7143820475</v>
      </c>
    </row>
    <row r="73" spans="1:11" ht="12.75" hidden="1">
      <c r="A73" s="2" t="s">
        <v>122</v>
      </c>
      <c r="B73" s="2">
        <f>+B74</f>
        <v>4373570121.499999</v>
      </c>
      <c r="C73" s="2">
        <f aca="true" t="shared" si="11" ref="C73:K73">+(C78+C80+C81+C82)-(B78+B80+B81+B82)</f>
        <v>4076800862</v>
      </c>
      <c r="D73" s="2">
        <f t="shared" si="11"/>
        <v>759855835</v>
      </c>
      <c r="E73" s="2">
        <f t="shared" si="11"/>
        <v>-4337704749</v>
      </c>
      <c r="F73" s="2">
        <f>+(F78+F80+F81+F82)-(D78+D80+D81+D82)</f>
        <v>-4337704749</v>
      </c>
      <c r="G73" s="2">
        <f>+(G78+G80+G81+G82)-(D78+D80+D81+D82)</f>
        <v>-4337704749</v>
      </c>
      <c r="H73" s="2">
        <f>+(H78+H80+H81+H82)-(D78+D80+D81+D82)</f>
        <v>1694144433</v>
      </c>
      <c r="I73" s="2">
        <f>+(I78+I80+I81+I82)-(E78+E80+E81+E82)</f>
        <v>-211206040</v>
      </c>
      <c r="J73" s="2">
        <f t="shared" si="11"/>
        <v>14859954</v>
      </c>
      <c r="K73" s="2">
        <f t="shared" si="11"/>
        <v>15564434</v>
      </c>
    </row>
    <row r="74" spans="1:11" ht="12.75" hidden="1">
      <c r="A74" s="2" t="s">
        <v>123</v>
      </c>
      <c r="B74" s="2">
        <f>+TREND(C74:E74)</f>
        <v>4373570121.499999</v>
      </c>
      <c r="C74" s="2">
        <f>+C73</f>
        <v>4076800862</v>
      </c>
      <c r="D74" s="2">
        <f aca="true" t="shared" si="12" ref="D74:K74">+D73</f>
        <v>759855835</v>
      </c>
      <c r="E74" s="2">
        <f t="shared" si="12"/>
        <v>-4337704749</v>
      </c>
      <c r="F74" s="2">
        <f t="shared" si="12"/>
        <v>-4337704749</v>
      </c>
      <c r="G74" s="2">
        <f t="shared" si="12"/>
        <v>-4337704749</v>
      </c>
      <c r="H74" s="2">
        <f t="shared" si="12"/>
        <v>1694144433</v>
      </c>
      <c r="I74" s="2">
        <f t="shared" si="12"/>
        <v>-211206040</v>
      </c>
      <c r="J74" s="2">
        <f t="shared" si="12"/>
        <v>14859954</v>
      </c>
      <c r="K74" s="2">
        <f t="shared" si="12"/>
        <v>15564434</v>
      </c>
    </row>
    <row r="75" spans="1:11" ht="12.75" hidden="1">
      <c r="A75" s="2" t="s">
        <v>124</v>
      </c>
      <c r="B75" s="2">
        <f>+B84-(((B80+B81+B78)*B70)-B79)</f>
        <v>-322239827.7490201</v>
      </c>
      <c r="C75" s="2">
        <f aca="true" t="shared" si="13" ref="C75:K75">+C84-(((C80+C81+C78)*C70)-C79)</f>
        <v>5575357303</v>
      </c>
      <c r="D75" s="2">
        <f t="shared" si="13"/>
        <v>6142353873</v>
      </c>
      <c r="E75" s="2">
        <f t="shared" si="13"/>
        <v>1689867957</v>
      </c>
      <c r="F75" s="2">
        <f t="shared" si="13"/>
        <v>1689867957</v>
      </c>
      <c r="G75" s="2">
        <f t="shared" si="13"/>
        <v>1689867957</v>
      </c>
      <c r="H75" s="2">
        <f t="shared" si="13"/>
        <v>7416628403</v>
      </c>
      <c r="I75" s="2">
        <f t="shared" si="13"/>
        <v>-202540289.85874438</v>
      </c>
      <c r="J75" s="2">
        <f t="shared" si="13"/>
        <v>-187975795.52228642</v>
      </c>
      <c r="K75" s="2">
        <f t="shared" si="13"/>
        <v>-143410043.42147255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3774482920</v>
      </c>
      <c r="C77" s="3">
        <v>4401386176</v>
      </c>
      <c r="D77" s="3">
        <v>4943223459</v>
      </c>
      <c r="E77" s="3">
        <v>5837366683</v>
      </c>
      <c r="F77" s="3">
        <v>5736470701</v>
      </c>
      <c r="G77" s="3">
        <v>5736470701</v>
      </c>
      <c r="H77" s="3">
        <v>5515557559</v>
      </c>
      <c r="I77" s="3">
        <v>6134091586</v>
      </c>
      <c r="J77" s="3">
        <v>6582972571</v>
      </c>
      <c r="K77" s="3">
        <v>7143820475</v>
      </c>
    </row>
    <row r="78" spans="1:11" ht="12.75" hidden="1">
      <c r="A78" s="1" t="s">
        <v>67</v>
      </c>
      <c r="B78" s="3">
        <v>0</v>
      </c>
      <c r="C78" s="3">
        <v>0</v>
      </c>
      <c r="D78" s="3">
        <v>490958</v>
      </c>
      <c r="E78" s="3">
        <v>0</v>
      </c>
      <c r="F78" s="3">
        <v>0</v>
      </c>
      <c r="G78" s="3">
        <v>0</v>
      </c>
      <c r="H78" s="3">
        <v>490958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1018312767</v>
      </c>
      <c r="C79" s="3">
        <v>5278432585</v>
      </c>
      <c r="D79" s="3">
        <v>5835942459</v>
      </c>
      <c r="E79" s="3">
        <v>1335430208</v>
      </c>
      <c r="F79" s="3">
        <v>1335430208</v>
      </c>
      <c r="G79" s="3">
        <v>1335430208</v>
      </c>
      <c r="H79" s="3">
        <v>7062190654</v>
      </c>
      <c r="I79" s="3">
        <v>907862206</v>
      </c>
      <c r="J79" s="3">
        <v>949623867</v>
      </c>
      <c r="K79" s="3">
        <v>993306565</v>
      </c>
    </row>
    <row r="80" spans="1:11" ht="12.75" hidden="1">
      <c r="A80" s="1" t="s">
        <v>69</v>
      </c>
      <c r="B80" s="3">
        <v>456548288</v>
      </c>
      <c r="C80" s="3">
        <v>758703697</v>
      </c>
      <c r="D80" s="3">
        <v>1079563618</v>
      </c>
      <c r="E80" s="3">
        <v>798270081</v>
      </c>
      <c r="F80" s="3">
        <v>798270081</v>
      </c>
      <c r="G80" s="3">
        <v>798270081</v>
      </c>
      <c r="H80" s="3">
        <v>2204342079</v>
      </c>
      <c r="I80" s="3">
        <v>945195279</v>
      </c>
      <c r="J80" s="3">
        <v>932001270</v>
      </c>
      <c r="K80" s="3">
        <v>918221258</v>
      </c>
    </row>
    <row r="81" spans="1:11" ht="12.75" hidden="1">
      <c r="A81" s="1" t="s">
        <v>70</v>
      </c>
      <c r="B81" s="3">
        <v>810769845</v>
      </c>
      <c r="C81" s="3">
        <v>4585413069</v>
      </c>
      <c r="D81" s="3">
        <v>5023920254</v>
      </c>
      <c r="E81" s="3">
        <v>968000000</v>
      </c>
      <c r="F81" s="3">
        <v>968000000</v>
      </c>
      <c r="G81" s="3">
        <v>968000000</v>
      </c>
      <c r="H81" s="3">
        <v>5593286226</v>
      </c>
      <c r="I81" s="3">
        <v>609868762</v>
      </c>
      <c r="J81" s="3">
        <v>637922725</v>
      </c>
      <c r="K81" s="3">
        <v>667267171</v>
      </c>
    </row>
    <row r="82" spans="1:11" ht="12.75" hidden="1">
      <c r="A82" s="1" t="s">
        <v>71</v>
      </c>
      <c r="B82" s="3">
        <v>0</v>
      </c>
      <c r="C82" s="3">
        <v>2229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3992598812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5643141410</v>
      </c>
      <c r="J83" s="3">
        <v>6174577013</v>
      </c>
      <c r="K83" s="3">
        <v>6700292292</v>
      </c>
    </row>
    <row r="84" spans="1:11" ht="12.75" hidden="1">
      <c r="A84" s="1" t="s">
        <v>73</v>
      </c>
      <c r="B84" s="3">
        <v>0</v>
      </c>
      <c r="C84" s="3">
        <v>296924718</v>
      </c>
      <c r="D84" s="3">
        <v>306411414</v>
      </c>
      <c r="E84" s="3">
        <v>354437749</v>
      </c>
      <c r="F84" s="3">
        <v>354437749</v>
      </c>
      <c r="G84" s="3">
        <v>354437749</v>
      </c>
      <c r="H84" s="3">
        <v>354437749</v>
      </c>
      <c r="I84" s="3">
        <v>320199927</v>
      </c>
      <c r="J84" s="3">
        <v>334929124</v>
      </c>
      <c r="K84" s="3">
        <v>350335864</v>
      </c>
    </row>
    <row r="85" spans="1:11" ht="12.75" hidden="1">
      <c r="A85" s="1" t="s">
        <v>74</v>
      </c>
      <c r="B85" s="3">
        <v>0</v>
      </c>
      <c r="C85" s="3">
        <v>0</v>
      </c>
      <c r="D85" s="3">
        <v>1470358854</v>
      </c>
      <c r="E85" s="3">
        <v>1885625887</v>
      </c>
      <c r="F85" s="3">
        <v>1885625887</v>
      </c>
      <c r="G85" s="3">
        <v>1885625887</v>
      </c>
      <c r="H85" s="3">
        <v>1885625887</v>
      </c>
      <c r="I85" s="3">
        <v>1933794070</v>
      </c>
      <c r="J85" s="3">
        <v>2127173477</v>
      </c>
      <c r="K85" s="3">
        <v>2339890825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4355473</v>
      </c>
      <c r="C5" s="6">
        <v>-289403</v>
      </c>
      <c r="D5" s="23">
        <v>5563062</v>
      </c>
      <c r="E5" s="24">
        <v>6408948</v>
      </c>
      <c r="F5" s="6">
        <v>9500000</v>
      </c>
      <c r="G5" s="25">
        <v>9500000</v>
      </c>
      <c r="H5" s="26">
        <v>41781062</v>
      </c>
      <c r="I5" s="24">
        <v>9700000</v>
      </c>
      <c r="J5" s="6">
        <v>10185003</v>
      </c>
      <c r="K5" s="25">
        <v>12100000</v>
      </c>
    </row>
    <row r="6" spans="1:11" ht="13.5">
      <c r="A6" s="22" t="s">
        <v>19</v>
      </c>
      <c r="B6" s="6">
        <v>0</v>
      </c>
      <c r="C6" s="6">
        <v>-356784</v>
      </c>
      <c r="D6" s="23">
        <v>906873</v>
      </c>
      <c r="E6" s="24">
        <v>4281614</v>
      </c>
      <c r="F6" s="6">
        <v>2788762</v>
      </c>
      <c r="G6" s="25">
        <v>2788762</v>
      </c>
      <c r="H6" s="26">
        <v>5915943</v>
      </c>
      <c r="I6" s="24">
        <v>2600000</v>
      </c>
      <c r="J6" s="6">
        <v>2730000</v>
      </c>
      <c r="K6" s="25">
        <v>3146000</v>
      </c>
    </row>
    <row r="7" spans="1:11" ht="13.5">
      <c r="A7" s="22" t="s">
        <v>20</v>
      </c>
      <c r="B7" s="6">
        <v>2398465</v>
      </c>
      <c r="C7" s="6">
        <v>196105</v>
      </c>
      <c r="D7" s="23">
        <v>3619252</v>
      </c>
      <c r="E7" s="24">
        <v>9500000</v>
      </c>
      <c r="F7" s="6">
        <v>3500000</v>
      </c>
      <c r="G7" s="25">
        <v>3500000</v>
      </c>
      <c r="H7" s="26">
        <v>13159559</v>
      </c>
      <c r="I7" s="24">
        <v>3710000</v>
      </c>
      <c r="J7" s="6">
        <v>3895500</v>
      </c>
      <c r="K7" s="25">
        <v>4090275</v>
      </c>
    </row>
    <row r="8" spans="1:11" ht="13.5">
      <c r="A8" s="22" t="s">
        <v>21</v>
      </c>
      <c r="B8" s="6">
        <v>145276000</v>
      </c>
      <c r="C8" s="6">
        <v>9354525</v>
      </c>
      <c r="D8" s="23">
        <v>163850807</v>
      </c>
      <c r="E8" s="24">
        <v>164326000</v>
      </c>
      <c r="F8" s="6">
        <v>167277693</v>
      </c>
      <c r="G8" s="25">
        <v>167277693</v>
      </c>
      <c r="H8" s="26">
        <v>790145881</v>
      </c>
      <c r="I8" s="24">
        <v>173644000</v>
      </c>
      <c r="J8" s="6">
        <v>182632000</v>
      </c>
      <c r="K8" s="25">
        <v>192833000</v>
      </c>
    </row>
    <row r="9" spans="1:11" ht="13.5">
      <c r="A9" s="22" t="s">
        <v>22</v>
      </c>
      <c r="B9" s="6">
        <v>11205569</v>
      </c>
      <c r="C9" s="6">
        <v>8314717</v>
      </c>
      <c r="D9" s="23">
        <v>6796049</v>
      </c>
      <c r="E9" s="24">
        <v>29286056</v>
      </c>
      <c r="F9" s="6">
        <v>25858405</v>
      </c>
      <c r="G9" s="25">
        <v>25858405</v>
      </c>
      <c r="H9" s="26">
        <v>64863068</v>
      </c>
      <c r="I9" s="24">
        <v>23252296</v>
      </c>
      <c r="J9" s="6">
        <v>26105946</v>
      </c>
      <c r="K9" s="25">
        <v>28621428</v>
      </c>
    </row>
    <row r="10" spans="1:11" ht="25.5">
      <c r="A10" s="27" t="s">
        <v>114</v>
      </c>
      <c r="B10" s="28">
        <f>SUM(B5:B9)</f>
        <v>163235507</v>
      </c>
      <c r="C10" s="29">
        <f aca="true" t="shared" si="0" ref="C10:K10">SUM(C5:C9)</f>
        <v>17219160</v>
      </c>
      <c r="D10" s="30">
        <f t="shared" si="0"/>
        <v>180736043</v>
      </c>
      <c r="E10" s="28">
        <f t="shared" si="0"/>
        <v>213802618</v>
      </c>
      <c r="F10" s="29">
        <f t="shared" si="0"/>
        <v>208924860</v>
      </c>
      <c r="G10" s="31">
        <f t="shared" si="0"/>
        <v>208924860</v>
      </c>
      <c r="H10" s="32">
        <f t="shared" si="0"/>
        <v>915865513</v>
      </c>
      <c r="I10" s="28">
        <f t="shared" si="0"/>
        <v>212906296</v>
      </c>
      <c r="J10" s="29">
        <f t="shared" si="0"/>
        <v>225548449</v>
      </c>
      <c r="K10" s="31">
        <f t="shared" si="0"/>
        <v>240790703</v>
      </c>
    </row>
    <row r="11" spans="1:11" ht="13.5">
      <c r="A11" s="22" t="s">
        <v>23</v>
      </c>
      <c r="B11" s="6">
        <v>100578046</v>
      </c>
      <c r="C11" s="6">
        <v>18272730</v>
      </c>
      <c r="D11" s="23">
        <v>110928780</v>
      </c>
      <c r="E11" s="24">
        <v>126377116</v>
      </c>
      <c r="F11" s="6">
        <v>126617087</v>
      </c>
      <c r="G11" s="25">
        <v>126617087</v>
      </c>
      <c r="H11" s="26">
        <v>520395727</v>
      </c>
      <c r="I11" s="24">
        <v>128429165</v>
      </c>
      <c r="J11" s="6">
        <v>137488846</v>
      </c>
      <c r="K11" s="25">
        <v>144853443</v>
      </c>
    </row>
    <row r="12" spans="1:11" ht="13.5">
      <c r="A12" s="22" t="s">
        <v>24</v>
      </c>
      <c r="B12" s="6">
        <v>14452207</v>
      </c>
      <c r="C12" s="6">
        <v>211355</v>
      </c>
      <c r="D12" s="23">
        <v>16564478</v>
      </c>
      <c r="E12" s="24">
        <v>17237676</v>
      </c>
      <c r="F12" s="6">
        <v>17237676</v>
      </c>
      <c r="G12" s="25">
        <v>17237676</v>
      </c>
      <c r="H12" s="26">
        <v>62601922</v>
      </c>
      <c r="I12" s="24">
        <v>17329903</v>
      </c>
      <c r="J12" s="6">
        <v>18213987</v>
      </c>
      <c r="K12" s="25">
        <v>18634515</v>
      </c>
    </row>
    <row r="13" spans="1:11" ht="13.5">
      <c r="A13" s="22" t="s">
        <v>115</v>
      </c>
      <c r="B13" s="6">
        <v>24287314</v>
      </c>
      <c r="C13" s="6">
        <v>21021383</v>
      </c>
      <c r="D13" s="23">
        <v>27517441</v>
      </c>
      <c r="E13" s="24">
        <v>25650430</v>
      </c>
      <c r="F13" s="6">
        <v>25650430</v>
      </c>
      <c r="G13" s="25">
        <v>25650430</v>
      </c>
      <c r="H13" s="26">
        <v>0</v>
      </c>
      <c r="I13" s="24">
        <v>28215473</v>
      </c>
      <c r="J13" s="6">
        <v>29000000</v>
      </c>
      <c r="K13" s="25">
        <v>31900000</v>
      </c>
    </row>
    <row r="14" spans="1:11" ht="13.5">
      <c r="A14" s="22" t="s">
        <v>25</v>
      </c>
      <c r="B14" s="6">
        <v>540746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2044158</v>
      </c>
      <c r="C15" s="6">
        <v>-287596</v>
      </c>
      <c r="D15" s="23">
        <v>3918291</v>
      </c>
      <c r="E15" s="24">
        <v>3726668</v>
      </c>
      <c r="F15" s="6">
        <v>3842335</v>
      </c>
      <c r="G15" s="25">
        <v>3842335</v>
      </c>
      <c r="H15" s="26">
        <v>21530138</v>
      </c>
      <c r="I15" s="24">
        <v>3185334</v>
      </c>
      <c r="J15" s="6">
        <v>3008867</v>
      </c>
      <c r="K15" s="25">
        <v>3049754</v>
      </c>
    </row>
    <row r="16" spans="1:11" ht="13.5">
      <c r="A16" s="22" t="s">
        <v>21</v>
      </c>
      <c r="B16" s="6">
        <v>0</v>
      </c>
      <c r="C16" s="6">
        <v>0</v>
      </c>
      <c r="D16" s="23">
        <v>4183877</v>
      </c>
      <c r="E16" s="24">
        <v>4178478</v>
      </c>
      <c r="F16" s="6">
        <v>4178478</v>
      </c>
      <c r="G16" s="25">
        <v>4178478</v>
      </c>
      <c r="H16" s="26">
        <v>21578820</v>
      </c>
      <c r="I16" s="24">
        <v>4596325</v>
      </c>
      <c r="J16" s="6">
        <v>5055958</v>
      </c>
      <c r="K16" s="25">
        <v>4000000</v>
      </c>
    </row>
    <row r="17" spans="1:11" ht="13.5">
      <c r="A17" s="22" t="s">
        <v>27</v>
      </c>
      <c r="B17" s="6">
        <v>65378295</v>
      </c>
      <c r="C17" s="6">
        <v>88158916</v>
      </c>
      <c r="D17" s="23">
        <v>53881960</v>
      </c>
      <c r="E17" s="24">
        <v>35040080</v>
      </c>
      <c r="F17" s="6">
        <v>38299789</v>
      </c>
      <c r="G17" s="25">
        <v>38299789</v>
      </c>
      <c r="H17" s="26">
        <v>147557325</v>
      </c>
      <c r="I17" s="24">
        <v>39128208</v>
      </c>
      <c r="J17" s="6">
        <v>41104613</v>
      </c>
      <c r="K17" s="25">
        <v>42330879</v>
      </c>
    </row>
    <row r="18" spans="1:11" ht="13.5">
      <c r="A18" s="33" t="s">
        <v>28</v>
      </c>
      <c r="B18" s="34">
        <f>SUM(B11:B17)</f>
        <v>207280766</v>
      </c>
      <c r="C18" s="35">
        <f aca="true" t="shared" si="1" ref="C18:K18">SUM(C11:C17)</f>
        <v>127376788</v>
      </c>
      <c r="D18" s="36">
        <f t="shared" si="1"/>
        <v>216994827</v>
      </c>
      <c r="E18" s="34">
        <f t="shared" si="1"/>
        <v>212210448</v>
      </c>
      <c r="F18" s="35">
        <f t="shared" si="1"/>
        <v>215825795</v>
      </c>
      <c r="G18" s="37">
        <f t="shared" si="1"/>
        <v>215825795</v>
      </c>
      <c r="H18" s="38">
        <f t="shared" si="1"/>
        <v>773663932</v>
      </c>
      <c r="I18" s="34">
        <f t="shared" si="1"/>
        <v>220884408</v>
      </c>
      <c r="J18" s="35">
        <f t="shared" si="1"/>
        <v>233872271</v>
      </c>
      <c r="K18" s="37">
        <f t="shared" si="1"/>
        <v>244768591</v>
      </c>
    </row>
    <row r="19" spans="1:11" ht="13.5">
      <c r="A19" s="33" t="s">
        <v>29</v>
      </c>
      <c r="B19" s="39">
        <f>+B10-B18</f>
        <v>-44045259</v>
      </c>
      <c r="C19" s="40">
        <f aca="true" t="shared" si="2" ref="C19:K19">+C10-C18</f>
        <v>-110157628</v>
      </c>
      <c r="D19" s="41">
        <f t="shared" si="2"/>
        <v>-36258784</v>
      </c>
      <c r="E19" s="39">
        <f t="shared" si="2"/>
        <v>1592170</v>
      </c>
      <c r="F19" s="40">
        <f t="shared" si="2"/>
        <v>-6900935</v>
      </c>
      <c r="G19" s="42">
        <f t="shared" si="2"/>
        <v>-6900935</v>
      </c>
      <c r="H19" s="43">
        <f t="shared" si="2"/>
        <v>142201581</v>
      </c>
      <c r="I19" s="39">
        <f t="shared" si="2"/>
        <v>-7978112</v>
      </c>
      <c r="J19" s="40">
        <f t="shared" si="2"/>
        <v>-8323822</v>
      </c>
      <c r="K19" s="42">
        <f t="shared" si="2"/>
        <v>-3977888</v>
      </c>
    </row>
    <row r="20" spans="1:11" ht="25.5">
      <c r="A20" s="44" t="s">
        <v>30</v>
      </c>
      <c r="B20" s="45">
        <v>59699881</v>
      </c>
      <c r="C20" s="46">
        <v>36817035</v>
      </c>
      <c r="D20" s="47">
        <v>57015881</v>
      </c>
      <c r="E20" s="45">
        <v>55053000</v>
      </c>
      <c r="F20" s="46">
        <v>55053000</v>
      </c>
      <c r="G20" s="48">
        <v>55053000</v>
      </c>
      <c r="H20" s="49">
        <v>180791112</v>
      </c>
      <c r="I20" s="45">
        <v>60063000</v>
      </c>
      <c r="J20" s="46">
        <v>54554000</v>
      </c>
      <c r="K20" s="48">
        <v>58473000</v>
      </c>
    </row>
    <row r="21" spans="1:11" ht="63.75">
      <c r="A21" s="50" t="s">
        <v>116</v>
      </c>
      <c r="B21" s="51">
        <v>0</v>
      </c>
      <c r="C21" s="52">
        <v>8681183</v>
      </c>
      <c r="D21" s="53">
        <v>-2663797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15654622</v>
      </c>
      <c r="C22" s="58">
        <f aca="true" t="shared" si="3" ref="C22:K22">SUM(C19:C21)</f>
        <v>-64659410</v>
      </c>
      <c r="D22" s="59">
        <f t="shared" si="3"/>
        <v>18093300</v>
      </c>
      <c r="E22" s="57">
        <f t="shared" si="3"/>
        <v>56645170</v>
      </c>
      <c r="F22" s="58">
        <f t="shared" si="3"/>
        <v>48152065</v>
      </c>
      <c r="G22" s="60">
        <f t="shared" si="3"/>
        <v>48152065</v>
      </c>
      <c r="H22" s="61">
        <f t="shared" si="3"/>
        <v>322992693</v>
      </c>
      <c r="I22" s="57">
        <f t="shared" si="3"/>
        <v>52084888</v>
      </c>
      <c r="J22" s="58">
        <f t="shared" si="3"/>
        <v>46230178</v>
      </c>
      <c r="K22" s="60">
        <f t="shared" si="3"/>
        <v>54495112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15654622</v>
      </c>
      <c r="C24" s="40">
        <f aca="true" t="shared" si="4" ref="C24:K24">SUM(C22:C23)</f>
        <v>-64659410</v>
      </c>
      <c r="D24" s="41">
        <f t="shared" si="4"/>
        <v>18093300</v>
      </c>
      <c r="E24" s="39">
        <f t="shared" si="4"/>
        <v>56645170</v>
      </c>
      <c r="F24" s="40">
        <f t="shared" si="4"/>
        <v>48152065</v>
      </c>
      <c r="G24" s="42">
        <f t="shared" si="4"/>
        <v>48152065</v>
      </c>
      <c r="H24" s="43">
        <f t="shared" si="4"/>
        <v>322992693</v>
      </c>
      <c r="I24" s="39">
        <f t="shared" si="4"/>
        <v>52084888</v>
      </c>
      <c r="J24" s="40">
        <f t="shared" si="4"/>
        <v>46230178</v>
      </c>
      <c r="K24" s="42">
        <f t="shared" si="4"/>
        <v>54495112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67547818</v>
      </c>
      <c r="C27" s="7">
        <v>-109334018</v>
      </c>
      <c r="D27" s="69">
        <v>-44128740</v>
      </c>
      <c r="E27" s="70">
        <v>53402000</v>
      </c>
      <c r="F27" s="7">
        <v>55217737</v>
      </c>
      <c r="G27" s="71">
        <v>55217737</v>
      </c>
      <c r="H27" s="72">
        <v>-23294590</v>
      </c>
      <c r="I27" s="70">
        <v>58025700</v>
      </c>
      <c r="J27" s="7">
        <v>52767800</v>
      </c>
      <c r="K27" s="71">
        <v>56029350</v>
      </c>
    </row>
    <row r="28" spans="1:11" ht="13.5">
      <c r="A28" s="73" t="s">
        <v>34</v>
      </c>
      <c r="B28" s="6">
        <v>66948293</v>
      </c>
      <c r="C28" s="6">
        <v>-128742814</v>
      </c>
      <c r="D28" s="23">
        <v>-46118589</v>
      </c>
      <c r="E28" s="24">
        <v>52902000</v>
      </c>
      <c r="F28" s="6">
        <v>52902000</v>
      </c>
      <c r="G28" s="25">
        <v>52902000</v>
      </c>
      <c r="H28" s="26">
        <v>0</v>
      </c>
      <c r="I28" s="24">
        <v>57425700</v>
      </c>
      <c r="J28" s="6">
        <v>52239800</v>
      </c>
      <c r="K28" s="25">
        <v>56029350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599525</v>
      </c>
      <c r="C31" s="6">
        <v>19408796</v>
      </c>
      <c r="D31" s="23">
        <v>167126</v>
      </c>
      <c r="E31" s="24">
        <v>500000</v>
      </c>
      <c r="F31" s="6">
        <v>2315737</v>
      </c>
      <c r="G31" s="25">
        <v>2315737</v>
      </c>
      <c r="H31" s="26">
        <v>0</v>
      </c>
      <c r="I31" s="24">
        <v>600000</v>
      </c>
      <c r="J31" s="6">
        <v>528000</v>
      </c>
      <c r="K31" s="25">
        <v>0</v>
      </c>
    </row>
    <row r="32" spans="1:11" ht="13.5">
      <c r="A32" s="33" t="s">
        <v>37</v>
      </c>
      <c r="B32" s="7">
        <f>SUM(B28:B31)</f>
        <v>67547818</v>
      </c>
      <c r="C32" s="7">
        <f aca="true" t="shared" si="5" ref="C32:K32">SUM(C28:C31)</f>
        <v>-109334018</v>
      </c>
      <c r="D32" s="69">
        <f t="shared" si="5"/>
        <v>-45951463</v>
      </c>
      <c r="E32" s="70">
        <f t="shared" si="5"/>
        <v>53402000</v>
      </c>
      <c r="F32" s="7">
        <f t="shared" si="5"/>
        <v>55217737</v>
      </c>
      <c r="G32" s="71">
        <f t="shared" si="5"/>
        <v>55217737</v>
      </c>
      <c r="H32" s="72">
        <f t="shared" si="5"/>
        <v>0</v>
      </c>
      <c r="I32" s="70">
        <f t="shared" si="5"/>
        <v>58025700</v>
      </c>
      <c r="J32" s="7">
        <f t="shared" si="5"/>
        <v>52767800</v>
      </c>
      <c r="K32" s="71">
        <f t="shared" si="5"/>
        <v>56029350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69533817</v>
      </c>
      <c r="C35" s="6">
        <v>-27366213</v>
      </c>
      <c r="D35" s="23">
        <v>66600213</v>
      </c>
      <c r="E35" s="24">
        <v>124248890</v>
      </c>
      <c r="F35" s="6">
        <v>117182834</v>
      </c>
      <c r="G35" s="25">
        <v>117182834</v>
      </c>
      <c r="H35" s="26">
        <v>495691774</v>
      </c>
      <c r="I35" s="24">
        <v>184422253</v>
      </c>
      <c r="J35" s="6">
        <v>155726112</v>
      </c>
      <c r="K35" s="25">
        <v>160347980</v>
      </c>
    </row>
    <row r="36" spans="1:11" ht="13.5">
      <c r="A36" s="22" t="s">
        <v>40</v>
      </c>
      <c r="B36" s="6">
        <v>514562940</v>
      </c>
      <c r="C36" s="6">
        <v>-130193760</v>
      </c>
      <c r="D36" s="23">
        <v>594264300</v>
      </c>
      <c r="E36" s="24">
        <v>542882181</v>
      </c>
      <c r="F36" s="6">
        <v>543301646</v>
      </c>
      <c r="G36" s="25">
        <v>543301646</v>
      </c>
      <c r="H36" s="26">
        <v>2530277570</v>
      </c>
      <c r="I36" s="24">
        <v>652410002</v>
      </c>
      <c r="J36" s="6">
        <v>682282889</v>
      </c>
      <c r="K36" s="25">
        <v>722888402</v>
      </c>
    </row>
    <row r="37" spans="1:11" ht="13.5">
      <c r="A37" s="22" t="s">
        <v>41</v>
      </c>
      <c r="B37" s="6">
        <v>33174183</v>
      </c>
      <c r="C37" s="6">
        <v>-40565498</v>
      </c>
      <c r="D37" s="23">
        <v>11639530</v>
      </c>
      <c r="E37" s="24">
        <v>20271556</v>
      </c>
      <c r="F37" s="6">
        <v>20271556</v>
      </c>
      <c r="G37" s="25">
        <v>20271556</v>
      </c>
      <c r="H37" s="26">
        <v>109615000</v>
      </c>
      <c r="I37" s="24">
        <v>12515564</v>
      </c>
      <c r="J37" s="6">
        <v>13266497</v>
      </c>
      <c r="K37" s="25">
        <v>14062487</v>
      </c>
    </row>
    <row r="38" spans="1:11" ht="13.5">
      <c r="A38" s="22" t="s">
        <v>42</v>
      </c>
      <c r="B38" s="6">
        <v>4515330</v>
      </c>
      <c r="C38" s="6">
        <v>1551354</v>
      </c>
      <c r="D38" s="23">
        <v>7755748</v>
      </c>
      <c r="E38" s="24">
        <v>4638656</v>
      </c>
      <c r="F38" s="6">
        <v>4638656</v>
      </c>
      <c r="G38" s="25">
        <v>4638656</v>
      </c>
      <c r="H38" s="26">
        <v>31022992</v>
      </c>
      <c r="I38" s="24">
        <v>12056989</v>
      </c>
      <c r="J38" s="6">
        <v>12780408</v>
      </c>
      <c r="K38" s="25">
        <v>13547233</v>
      </c>
    </row>
    <row r="39" spans="1:11" ht="13.5">
      <c r="A39" s="22" t="s">
        <v>43</v>
      </c>
      <c r="B39" s="6">
        <v>546407244</v>
      </c>
      <c r="C39" s="6">
        <v>-53886419</v>
      </c>
      <c r="D39" s="23">
        <v>623375935</v>
      </c>
      <c r="E39" s="24">
        <v>585575689</v>
      </c>
      <c r="F39" s="6">
        <v>587422203</v>
      </c>
      <c r="G39" s="25">
        <v>587422203</v>
      </c>
      <c r="H39" s="26">
        <v>2562338659</v>
      </c>
      <c r="I39" s="24">
        <v>760174814</v>
      </c>
      <c r="J39" s="6">
        <v>765731918</v>
      </c>
      <c r="K39" s="25">
        <v>801131550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53588390</v>
      </c>
      <c r="C42" s="6">
        <v>0</v>
      </c>
      <c r="D42" s="23">
        <v>9341822</v>
      </c>
      <c r="E42" s="24">
        <v>255953818</v>
      </c>
      <c r="F42" s="6">
        <v>257339455</v>
      </c>
      <c r="G42" s="25">
        <v>257339455</v>
      </c>
      <c r="H42" s="26">
        <v>48195186</v>
      </c>
      <c r="I42" s="24">
        <v>242767000</v>
      </c>
      <c r="J42" s="6">
        <v>247499000</v>
      </c>
      <c r="K42" s="25">
        <v>262059000</v>
      </c>
    </row>
    <row r="43" spans="1:11" ht="13.5">
      <c r="A43" s="22" t="s">
        <v>46</v>
      </c>
      <c r="B43" s="6">
        <v>-41850571</v>
      </c>
      <c r="C43" s="6">
        <v>0</v>
      </c>
      <c r="D43" s="23">
        <v>0</v>
      </c>
      <c r="E43" s="24">
        <v>-40020000</v>
      </c>
      <c r="F43" s="6">
        <v>-42020000</v>
      </c>
      <c r="G43" s="25">
        <v>-42020000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-7986374</v>
      </c>
      <c r="C44" s="6">
        <v>4000</v>
      </c>
      <c r="D44" s="23">
        <v>5250749</v>
      </c>
      <c r="E44" s="24">
        <v>-5254749</v>
      </c>
      <c r="F44" s="6">
        <v>-5254749</v>
      </c>
      <c r="G44" s="25">
        <v>-5254749</v>
      </c>
      <c r="H44" s="26">
        <v>-97273921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6594965</v>
      </c>
      <c r="C45" s="7">
        <v>4000</v>
      </c>
      <c r="D45" s="69">
        <v>14592571</v>
      </c>
      <c r="E45" s="70">
        <v>265796190</v>
      </c>
      <c r="F45" s="7">
        <v>265181827</v>
      </c>
      <c r="G45" s="71">
        <v>265181827</v>
      </c>
      <c r="H45" s="72">
        <v>4287028</v>
      </c>
      <c r="I45" s="70">
        <v>271084979</v>
      </c>
      <c r="J45" s="7">
        <v>257039000</v>
      </c>
      <c r="K45" s="71">
        <v>272171400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6594965</v>
      </c>
      <c r="C48" s="6">
        <v>-32196855</v>
      </c>
      <c r="D48" s="23">
        <v>19317978</v>
      </c>
      <c r="E48" s="24">
        <v>55117121</v>
      </c>
      <c r="F48" s="6">
        <v>48051065</v>
      </c>
      <c r="G48" s="25">
        <v>48051065</v>
      </c>
      <c r="H48" s="26">
        <v>148501814</v>
      </c>
      <c r="I48" s="24">
        <v>116194274</v>
      </c>
      <c r="J48" s="6">
        <v>91591149</v>
      </c>
      <c r="K48" s="25">
        <v>95444516</v>
      </c>
    </row>
    <row r="49" spans="1:11" ht="13.5">
      <c r="A49" s="22" t="s">
        <v>51</v>
      </c>
      <c r="B49" s="6">
        <f>+B75</f>
        <v>24399241.724810265</v>
      </c>
      <c r="C49" s="6">
        <f aca="true" t="shared" si="6" ref="C49:K49">+C75</f>
        <v>3670262</v>
      </c>
      <c r="D49" s="23">
        <f t="shared" si="6"/>
        <v>4575570</v>
      </c>
      <c r="E49" s="24">
        <f t="shared" si="6"/>
        <v>-1071752.07679943</v>
      </c>
      <c r="F49" s="6">
        <f t="shared" si="6"/>
        <v>-1348060.7890166044</v>
      </c>
      <c r="G49" s="25">
        <f t="shared" si="6"/>
        <v>-1348060.7890166044</v>
      </c>
      <c r="H49" s="26">
        <f t="shared" si="6"/>
        <v>5306655.440991798</v>
      </c>
      <c r="I49" s="24">
        <f t="shared" si="6"/>
        <v>6999611.442703403</v>
      </c>
      <c r="J49" s="6">
        <f t="shared" si="6"/>
        <v>8973233.295466606</v>
      </c>
      <c r="K49" s="25">
        <f t="shared" si="6"/>
        <v>9343080.402436294</v>
      </c>
    </row>
    <row r="50" spans="1:11" ht="13.5">
      <c r="A50" s="33" t="s">
        <v>52</v>
      </c>
      <c r="B50" s="7">
        <f>+B48-B49</f>
        <v>-17804276.724810265</v>
      </c>
      <c r="C50" s="7">
        <f aca="true" t="shared" si="7" ref="C50:K50">+C48-C49</f>
        <v>-35867117</v>
      </c>
      <c r="D50" s="69">
        <f t="shared" si="7"/>
        <v>14742408</v>
      </c>
      <c r="E50" s="70">
        <f t="shared" si="7"/>
        <v>56188873.07679943</v>
      </c>
      <c r="F50" s="7">
        <f t="shared" si="7"/>
        <v>49399125.789016604</v>
      </c>
      <c r="G50" s="71">
        <f t="shared" si="7"/>
        <v>49399125.789016604</v>
      </c>
      <c r="H50" s="72">
        <f t="shared" si="7"/>
        <v>143195158.5590082</v>
      </c>
      <c r="I50" s="70">
        <f t="shared" si="7"/>
        <v>109194662.5572966</v>
      </c>
      <c r="J50" s="7">
        <f t="shared" si="7"/>
        <v>82617915.7045334</v>
      </c>
      <c r="K50" s="71">
        <f t="shared" si="7"/>
        <v>86101435.59756371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514562940</v>
      </c>
      <c r="C53" s="6">
        <v>4636371</v>
      </c>
      <c r="D53" s="23">
        <v>542891192</v>
      </c>
      <c r="E53" s="24">
        <v>502013181</v>
      </c>
      <c r="F53" s="6">
        <v>502432646</v>
      </c>
      <c r="G53" s="25">
        <v>502432646</v>
      </c>
      <c r="H53" s="26">
        <v>2213760040</v>
      </c>
      <c r="I53" s="24">
        <v>643360752</v>
      </c>
      <c r="J53" s="6">
        <v>638313089</v>
      </c>
      <c r="K53" s="25">
        <v>676459052</v>
      </c>
    </row>
    <row r="54" spans="1:11" ht="13.5">
      <c r="A54" s="22" t="s">
        <v>55</v>
      </c>
      <c r="B54" s="6">
        <v>24287314</v>
      </c>
      <c r="C54" s="6">
        <v>0</v>
      </c>
      <c r="D54" s="23">
        <v>27517441</v>
      </c>
      <c r="E54" s="24">
        <v>25650430</v>
      </c>
      <c r="F54" s="6">
        <v>25650430</v>
      </c>
      <c r="G54" s="25">
        <v>25650430</v>
      </c>
      <c r="H54" s="26">
        <v>0</v>
      </c>
      <c r="I54" s="24">
        <v>28215473</v>
      </c>
      <c r="J54" s="6">
        <v>29000000</v>
      </c>
      <c r="K54" s="25">
        <v>31900000</v>
      </c>
    </row>
    <row r="55" spans="1:11" ht="13.5">
      <c r="A55" s="22" t="s">
        <v>56</v>
      </c>
      <c r="B55" s="6">
        <v>0</v>
      </c>
      <c r="C55" s="6">
        <v>-116199245</v>
      </c>
      <c r="D55" s="23">
        <v>-25219843</v>
      </c>
      <c r="E55" s="24">
        <v>16413999</v>
      </c>
      <c r="F55" s="6">
        <v>18439473</v>
      </c>
      <c r="G55" s="25">
        <v>18439473</v>
      </c>
      <c r="H55" s="26">
        <v>-45316693</v>
      </c>
      <c r="I55" s="24">
        <v>5100000</v>
      </c>
      <c r="J55" s="6">
        <v>43969800</v>
      </c>
      <c r="K55" s="25">
        <v>46429350</v>
      </c>
    </row>
    <row r="56" spans="1:11" ht="13.5">
      <c r="A56" s="22" t="s">
        <v>57</v>
      </c>
      <c r="B56" s="6">
        <v>2044158</v>
      </c>
      <c r="C56" s="6">
        <v>-64783</v>
      </c>
      <c r="D56" s="23">
        <v>1213398</v>
      </c>
      <c r="E56" s="24">
        <v>3241000</v>
      </c>
      <c r="F56" s="6">
        <v>4941000</v>
      </c>
      <c r="G56" s="25">
        <v>4941000</v>
      </c>
      <c r="H56" s="26">
        <v>19250467</v>
      </c>
      <c r="I56" s="24">
        <v>4120000</v>
      </c>
      <c r="J56" s="6">
        <v>4948545</v>
      </c>
      <c r="K56" s="25">
        <v>3566200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658021</v>
      </c>
      <c r="J60" s="6">
        <v>723823</v>
      </c>
      <c r="K60" s="25">
        <v>796205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0.5036375456090922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0.9383784401201767</v>
      </c>
      <c r="F70" s="5">
        <f t="shared" si="8"/>
        <v>0.953293112435627</v>
      </c>
      <c r="G70" s="5">
        <f t="shared" si="8"/>
        <v>0.953293112435627</v>
      </c>
      <c r="H70" s="5">
        <f t="shared" si="8"/>
        <v>-0.001387941075507578</v>
      </c>
      <c r="I70" s="5">
        <f t="shared" si="8"/>
        <v>0.2645078157680291</v>
      </c>
      <c r="J70" s="5">
        <f t="shared" si="8"/>
        <v>0.2509500052350498</v>
      </c>
      <c r="K70" s="5">
        <f t="shared" si="8"/>
        <v>0.26354384193383706</v>
      </c>
    </row>
    <row r="71" spans="1:11" ht="12.75" hidden="1">
      <c r="A71" s="2" t="s">
        <v>120</v>
      </c>
      <c r="B71" s="2">
        <f>+B83</f>
        <v>7837125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36574818</v>
      </c>
      <c r="F71" s="2">
        <f t="shared" si="9"/>
        <v>35008762</v>
      </c>
      <c r="G71" s="2">
        <f t="shared" si="9"/>
        <v>35008762</v>
      </c>
      <c r="H71" s="2">
        <f t="shared" si="9"/>
        <v>-144085</v>
      </c>
      <c r="I71" s="2">
        <f t="shared" si="9"/>
        <v>9060000</v>
      </c>
      <c r="J71" s="2">
        <f t="shared" si="9"/>
        <v>9513000</v>
      </c>
      <c r="K71" s="2">
        <f t="shared" si="9"/>
        <v>11253000</v>
      </c>
    </row>
    <row r="72" spans="1:11" ht="12.75" hidden="1">
      <c r="A72" s="2" t="s">
        <v>121</v>
      </c>
      <c r="B72" s="2">
        <f>+B77</f>
        <v>15561042</v>
      </c>
      <c r="C72" s="2">
        <f aca="true" t="shared" si="10" ref="C72:K72">+C77</f>
        <v>7583266</v>
      </c>
      <c r="D72" s="2">
        <f t="shared" si="10"/>
        <v>12223972</v>
      </c>
      <c r="E72" s="2">
        <f t="shared" si="10"/>
        <v>38976618</v>
      </c>
      <c r="F72" s="2">
        <f t="shared" si="10"/>
        <v>36724027</v>
      </c>
      <c r="G72" s="2">
        <f t="shared" si="10"/>
        <v>36724027</v>
      </c>
      <c r="H72" s="2">
        <f t="shared" si="10"/>
        <v>103812044</v>
      </c>
      <c r="I72" s="2">
        <f t="shared" si="10"/>
        <v>34252296</v>
      </c>
      <c r="J72" s="2">
        <f t="shared" si="10"/>
        <v>37907949</v>
      </c>
      <c r="K72" s="2">
        <f t="shared" si="10"/>
        <v>42698778</v>
      </c>
    </row>
    <row r="73" spans="1:11" ht="12.75" hidden="1">
      <c r="A73" s="2" t="s">
        <v>122</v>
      </c>
      <c r="B73" s="2">
        <f>+B74</f>
        <v>-12450161.833333332</v>
      </c>
      <c r="C73" s="2">
        <f aca="true" t="shared" si="11" ref="C73:K73">+(C78+C80+C81+C82)-(B78+B80+B81+B82)</f>
        <v>-7478195</v>
      </c>
      <c r="D73" s="2">
        <f t="shared" si="11"/>
        <v>-7864668</v>
      </c>
      <c r="E73" s="2">
        <f t="shared" si="11"/>
        <v>21580660</v>
      </c>
      <c r="F73" s="2">
        <f>+(F78+F80+F81+F82)-(D78+D80+D81+D82)</f>
        <v>21580660</v>
      </c>
      <c r="G73" s="2">
        <f>+(G78+G80+G81+G82)-(D78+D80+D81+D82)</f>
        <v>21580660</v>
      </c>
      <c r="H73" s="2">
        <f>+(H78+H80+H81+H82)-(D78+D80+D81+D82)</f>
        <v>148896938</v>
      </c>
      <c r="I73" s="2">
        <f>+(I78+I80+I81+I82)-(E78+E80+E81+E82)</f>
        <v>-634916</v>
      </c>
      <c r="J73" s="2">
        <f t="shared" si="11"/>
        <v>-4093016</v>
      </c>
      <c r="K73" s="2">
        <f t="shared" si="11"/>
        <v>768501</v>
      </c>
    </row>
    <row r="74" spans="1:11" ht="12.75" hidden="1">
      <c r="A74" s="2" t="s">
        <v>123</v>
      </c>
      <c r="B74" s="2">
        <f>+TREND(C74:E74)</f>
        <v>-12450161.833333332</v>
      </c>
      <c r="C74" s="2">
        <f>+C73</f>
        <v>-7478195</v>
      </c>
      <c r="D74" s="2">
        <f aca="true" t="shared" si="12" ref="D74:K74">+D73</f>
        <v>-7864668</v>
      </c>
      <c r="E74" s="2">
        <f t="shared" si="12"/>
        <v>21580660</v>
      </c>
      <c r="F74" s="2">
        <f t="shared" si="12"/>
        <v>21580660</v>
      </c>
      <c r="G74" s="2">
        <f t="shared" si="12"/>
        <v>21580660</v>
      </c>
      <c r="H74" s="2">
        <f t="shared" si="12"/>
        <v>148896938</v>
      </c>
      <c r="I74" s="2">
        <f t="shared" si="12"/>
        <v>-634916</v>
      </c>
      <c r="J74" s="2">
        <f t="shared" si="12"/>
        <v>-4093016</v>
      </c>
      <c r="K74" s="2">
        <f t="shared" si="12"/>
        <v>768501</v>
      </c>
    </row>
    <row r="75" spans="1:11" ht="12.75" hidden="1">
      <c r="A75" s="2" t="s">
        <v>124</v>
      </c>
      <c r="B75" s="2">
        <f>+B84-(((B80+B81+B78)*B70)-B79)</f>
        <v>24399241.724810265</v>
      </c>
      <c r="C75" s="2">
        <f aca="true" t="shared" si="13" ref="C75:K75">+C84-(((C80+C81+C78)*C70)-C79)</f>
        <v>3670262</v>
      </c>
      <c r="D75" s="2">
        <f t="shared" si="13"/>
        <v>4575570</v>
      </c>
      <c r="E75" s="2">
        <f t="shared" si="13"/>
        <v>-1071752.07679943</v>
      </c>
      <c r="F75" s="2">
        <f t="shared" si="13"/>
        <v>-1348060.7890166044</v>
      </c>
      <c r="G75" s="2">
        <f t="shared" si="13"/>
        <v>-1348060.7890166044</v>
      </c>
      <c r="H75" s="2">
        <f t="shared" si="13"/>
        <v>5306655.440991798</v>
      </c>
      <c r="I75" s="2">
        <f t="shared" si="13"/>
        <v>6999611.442703403</v>
      </c>
      <c r="J75" s="2">
        <f t="shared" si="13"/>
        <v>8973233.295466606</v>
      </c>
      <c r="K75" s="2">
        <f t="shared" si="13"/>
        <v>9343080.402436294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15561042</v>
      </c>
      <c r="C77" s="3">
        <v>7583266</v>
      </c>
      <c r="D77" s="3">
        <v>12223972</v>
      </c>
      <c r="E77" s="3">
        <v>38976618</v>
      </c>
      <c r="F77" s="3">
        <v>36724027</v>
      </c>
      <c r="G77" s="3">
        <v>36724027</v>
      </c>
      <c r="H77" s="3">
        <v>103812044</v>
      </c>
      <c r="I77" s="3">
        <v>34252296</v>
      </c>
      <c r="J77" s="3">
        <v>37907949</v>
      </c>
      <c r="K77" s="3">
        <v>42698778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30588025</v>
      </c>
      <c r="C79" s="3">
        <v>3670262</v>
      </c>
      <c r="D79" s="3">
        <v>4575570</v>
      </c>
      <c r="E79" s="3">
        <v>16312615</v>
      </c>
      <c r="F79" s="3">
        <v>16312615</v>
      </c>
      <c r="G79" s="3">
        <v>16312615</v>
      </c>
      <c r="H79" s="3">
        <v>5104235</v>
      </c>
      <c r="I79" s="3">
        <v>11731934</v>
      </c>
      <c r="J79" s="3">
        <v>12435850</v>
      </c>
      <c r="K79" s="3">
        <v>13182001</v>
      </c>
    </row>
    <row r="80" spans="1:11" ht="12.75" hidden="1">
      <c r="A80" s="1" t="s">
        <v>69</v>
      </c>
      <c r="B80" s="3">
        <v>4193557</v>
      </c>
      <c r="C80" s="3">
        <v>5035968</v>
      </c>
      <c r="D80" s="3">
        <v>7520531</v>
      </c>
      <c r="E80" s="3">
        <v>10633784</v>
      </c>
      <c r="F80" s="3">
        <v>10633784</v>
      </c>
      <c r="G80" s="3">
        <v>10633784</v>
      </c>
      <c r="H80" s="3">
        <v>177722720</v>
      </c>
      <c r="I80" s="3">
        <v>9190694</v>
      </c>
      <c r="J80" s="3">
        <v>6583248</v>
      </c>
      <c r="K80" s="3">
        <v>6950532</v>
      </c>
    </row>
    <row r="81" spans="1:11" ht="12.75" hidden="1">
      <c r="A81" s="1" t="s">
        <v>70</v>
      </c>
      <c r="B81" s="3">
        <v>8094612</v>
      </c>
      <c r="C81" s="3">
        <v>-225994</v>
      </c>
      <c r="D81" s="3">
        <v>-10575225</v>
      </c>
      <c r="E81" s="3">
        <v>7892182</v>
      </c>
      <c r="F81" s="3">
        <v>7892182</v>
      </c>
      <c r="G81" s="3">
        <v>7892182</v>
      </c>
      <c r="H81" s="3">
        <v>-31880476</v>
      </c>
      <c r="I81" s="3">
        <v>8700356</v>
      </c>
      <c r="J81" s="3">
        <v>7214786</v>
      </c>
      <c r="K81" s="3">
        <v>7616003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7837125</v>
      </c>
      <c r="C83" s="3">
        <v>0</v>
      </c>
      <c r="D83" s="3">
        <v>0</v>
      </c>
      <c r="E83" s="3">
        <v>36574818</v>
      </c>
      <c r="F83" s="3">
        <v>35008762</v>
      </c>
      <c r="G83" s="3">
        <v>35008762</v>
      </c>
      <c r="H83" s="3">
        <v>-144085</v>
      </c>
      <c r="I83" s="3">
        <v>9060000</v>
      </c>
      <c r="J83" s="3">
        <v>9513000</v>
      </c>
      <c r="K83" s="3">
        <v>11253000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4146296</v>
      </c>
      <c r="C5" s="6">
        <v>36235580</v>
      </c>
      <c r="D5" s="23">
        <v>5413898</v>
      </c>
      <c r="E5" s="24">
        <v>4799404</v>
      </c>
      <c r="F5" s="6">
        <v>8333738</v>
      </c>
      <c r="G5" s="25">
        <v>8333738</v>
      </c>
      <c r="H5" s="26">
        <v>7821273</v>
      </c>
      <c r="I5" s="24">
        <v>9167109</v>
      </c>
      <c r="J5" s="6">
        <v>9625464</v>
      </c>
      <c r="K5" s="25">
        <v>10106738</v>
      </c>
    </row>
    <row r="6" spans="1:11" ht="13.5">
      <c r="A6" s="22" t="s">
        <v>19</v>
      </c>
      <c r="B6" s="6">
        <v>14799088</v>
      </c>
      <c r="C6" s="6">
        <v>32199944</v>
      </c>
      <c r="D6" s="23">
        <v>11793883</v>
      </c>
      <c r="E6" s="24">
        <v>23341635</v>
      </c>
      <c r="F6" s="6">
        <v>27943456</v>
      </c>
      <c r="G6" s="25">
        <v>27943456</v>
      </c>
      <c r="H6" s="26">
        <v>24298322</v>
      </c>
      <c r="I6" s="24">
        <v>26686612</v>
      </c>
      <c r="J6" s="6">
        <v>28020942</v>
      </c>
      <c r="K6" s="25">
        <v>29421989</v>
      </c>
    </row>
    <row r="7" spans="1:11" ht="13.5">
      <c r="A7" s="22" t="s">
        <v>20</v>
      </c>
      <c r="B7" s="6">
        <v>2312651</v>
      </c>
      <c r="C7" s="6">
        <v>0</v>
      </c>
      <c r="D7" s="23">
        <v>771561</v>
      </c>
      <c r="E7" s="24">
        <v>1147272</v>
      </c>
      <c r="F7" s="6">
        <v>1443122</v>
      </c>
      <c r="G7" s="25">
        <v>1443122</v>
      </c>
      <c r="H7" s="26">
        <v>1355404</v>
      </c>
      <c r="I7" s="24">
        <v>1791677</v>
      </c>
      <c r="J7" s="6">
        <v>1881261</v>
      </c>
      <c r="K7" s="25">
        <v>1975324</v>
      </c>
    </row>
    <row r="8" spans="1:11" ht="13.5">
      <c r="A8" s="22" t="s">
        <v>21</v>
      </c>
      <c r="B8" s="6">
        <v>132075106</v>
      </c>
      <c r="C8" s="6">
        <v>56569328</v>
      </c>
      <c r="D8" s="23">
        <v>93037202</v>
      </c>
      <c r="E8" s="24">
        <v>138711200</v>
      </c>
      <c r="F8" s="6">
        <v>139307200</v>
      </c>
      <c r="G8" s="25">
        <v>139307200</v>
      </c>
      <c r="H8" s="26">
        <v>179574891</v>
      </c>
      <c r="I8" s="24">
        <v>148748950</v>
      </c>
      <c r="J8" s="6">
        <v>154101650</v>
      </c>
      <c r="K8" s="25">
        <v>157350750</v>
      </c>
    </row>
    <row r="9" spans="1:11" ht="13.5">
      <c r="A9" s="22" t="s">
        <v>22</v>
      </c>
      <c r="B9" s="6">
        <v>9246665</v>
      </c>
      <c r="C9" s="6">
        <v>13538223</v>
      </c>
      <c r="D9" s="23">
        <v>6832684</v>
      </c>
      <c r="E9" s="24">
        <v>12567845</v>
      </c>
      <c r="F9" s="6">
        <v>16702975</v>
      </c>
      <c r="G9" s="25">
        <v>16702975</v>
      </c>
      <c r="H9" s="26">
        <v>10254875</v>
      </c>
      <c r="I9" s="24">
        <v>14319510</v>
      </c>
      <c r="J9" s="6">
        <v>15035486</v>
      </c>
      <c r="K9" s="25">
        <v>15787259</v>
      </c>
    </row>
    <row r="10" spans="1:11" ht="25.5">
      <c r="A10" s="27" t="s">
        <v>114</v>
      </c>
      <c r="B10" s="28">
        <f>SUM(B5:B9)</f>
        <v>162579806</v>
      </c>
      <c r="C10" s="29">
        <f aca="true" t="shared" si="0" ref="C10:K10">SUM(C5:C9)</f>
        <v>138543075</v>
      </c>
      <c r="D10" s="30">
        <f t="shared" si="0"/>
        <v>117849228</v>
      </c>
      <c r="E10" s="28">
        <f t="shared" si="0"/>
        <v>180567356</v>
      </c>
      <c r="F10" s="29">
        <f t="shared" si="0"/>
        <v>193730491</v>
      </c>
      <c r="G10" s="31">
        <f t="shared" si="0"/>
        <v>193730491</v>
      </c>
      <c r="H10" s="32">
        <f t="shared" si="0"/>
        <v>223304765</v>
      </c>
      <c r="I10" s="28">
        <f t="shared" si="0"/>
        <v>200713858</v>
      </c>
      <c r="J10" s="29">
        <f t="shared" si="0"/>
        <v>208664803</v>
      </c>
      <c r="K10" s="31">
        <f t="shared" si="0"/>
        <v>214642060</v>
      </c>
    </row>
    <row r="11" spans="1:11" ht="13.5">
      <c r="A11" s="22" t="s">
        <v>23</v>
      </c>
      <c r="B11" s="6">
        <v>66175192</v>
      </c>
      <c r="C11" s="6">
        <v>31856859</v>
      </c>
      <c r="D11" s="23">
        <v>41277957</v>
      </c>
      <c r="E11" s="24">
        <v>93110808</v>
      </c>
      <c r="F11" s="6">
        <v>78625032</v>
      </c>
      <c r="G11" s="25">
        <v>78625032</v>
      </c>
      <c r="H11" s="26">
        <v>114634301</v>
      </c>
      <c r="I11" s="24">
        <v>93823939</v>
      </c>
      <c r="J11" s="6">
        <v>98515140</v>
      </c>
      <c r="K11" s="25">
        <v>103532744</v>
      </c>
    </row>
    <row r="12" spans="1:11" ht="13.5">
      <c r="A12" s="22" t="s">
        <v>24</v>
      </c>
      <c r="B12" s="6">
        <v>11184957</v>
      </c>
      <c r="C12" s="6">
        <v>1955751</v>
      </c>
      <c r="D12" s="23">
        <v>6507931</v>
      </c>
      <c r="E12" s="24">
        <v>14069726</v>
      </c>
      <c r="F12" s="6">
        <v>13930730</v>
      </c>
      <c r="G12" s="25">
        <v>13930730</v>
      </c>
      <c r="H12" s="26">
        <v>18909664</v>
      </c>
      <c r="I12" s="24">
        <v>14749283</v>
      </c>
      <c r="J12" s="6">
        <v>15486747</v>
      </c>
      <c r="K12" s="25">
        <v>16261085</v>
      </c>
    </row>
    <row r="13" spans="1:11" ht="13.5">
      <c r="A13" s="22" t="s">
        <v>115</v>
      </c>
      <c r="B13" s="6">
        <v>20563847</v>
      </c>
      <c r="C13" s="6">
        <v>6366932</v>
      </c>
      <c r="D13" s="23">
        <v>0</v>
      </c>
      <c r="E13" s="24">
        <v>24256289</v>
      </c>
      <c r="F13" s="6">
        <v>24256289</v>
      </c>
      <c r="G13" s="25">
        <v>24256289</v>
      </c>
      <c r="H13" s="26">
        <v>0</v>
      </c>
      <c r="I13" s="24">
        <v>19384161</v>
      </c>
      <c r="J13" s="6">
        <v>20353369</v>
      </c>
      <c r="K13" s="25">
        <v>21371038</v>
      </c>
    </row>
    <row r="14" spans="1:11" ht="13.5">
      <c r="A14" s="22" t="s">
        <v>25</v>
      </c>
      <c r="B14" s="6">
        <v>1363143</v>
      </c>
      <c r="C14" s="6">
        <v>865659</v>
      </c>
      <c r="D14" s="23">
        <v>12072</v>
      </c>
      <c r="E14" s="24">
        <v>270612</v>
      </c>
      <c r="F14" s="6">
        <v>270629</v>
      </c>
      <c r="G14" s="25">
        <v>270629</v>
      </c>
      <c r="H14" s="26">
        <v>115240</v>
      </c>
      <c r="I14" s="24">
        <v>280000</v>
      </c>
      <c r="J14" s="6">
        <v>294000</v>
      </c>
      <c r="K14" s="25">
        <v>308700</v>
      </c>
    </row>
    <row r="15" spans="1:11" ht="13.5">
      <c r="A15" s="22" t="s">
        <v>26</v>
      </c>
      <c r="B15" s="6">
        <v>12948236</v>
      </c>
      <c r="C15" s="6">
        <v>24497989</v>
      </c>
      <c r="D15" s="23">
        <v>8909064</v>
      </c>
      <c r="E15" s="24">
        <v>18436503</v>
      </c>
      <c r="F15" s="6">
        <v>16711301</v>
      </c>
      <c r="G15" s="25">
        <v>16711301</v>
      </c>
      <c r="H15" s="26">
        <v>16815154</v>
      </c>
      <c r="I15" s="24">
        <v>18721000</v>
      </c>
      <c r="J15" s="6">
        <v>18001470</v>
      </c>
      <c r="K15" s="25">
        <v>18818794</v>
      </c>
    </row>
    <row r="16" spans="1:11" ht="13.5">
      <c r="A16" s="22" t="s">
        <v>21</v>
      </c>
      <c r="B16" s="6">
        <v>14583596</v>
      </c>
      <c r="C16" s="6">
        <v>270982</v>
      </c>
      <c r="D16" s="23">
        <v>102996</v>
      </c>
      <c r="E16" s="24">
        <v>230012</v>
      </c>
      <c r="F16" s="6">
        <v>195001</v>
      </c>
      <c r="G16" s="25">
        <v>195001</v>
      </c>
      <c r="H16" s="26">
        <v>102996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60302052</v>
      </c>
      <c r="C17" s="6">
        <v>15000121</v>
      </c>
      <c r="D17" s="23">
        <v>35349615</v>
      </c>
      <c r="E17" s="24">
        <v>37437453</v>
      </c>
      <c r="F17" s="6">
        <v>51976510</v>
      </c>
      <c r="G17" s="25">
        <v>51976510</v>
      </c>
      <c r="H17" s="26">
        <v>56627896</v>
      </c>
      <c r="I17" s="24">
        <v>51855475</v>
      </c>
      <c r="J17" s="6">
        <v>55941345</v>
      </c>
      <c r="K17" s="25">
        <v>54347699</v>
      </c>
    </row>
    <row r="18" spans="1:11" ht="13.5">
      <c r="A18" s="33" t="s">
        <v>28</v>
      </c>
      <c r="B18" s="34">
        <f>SUM(B11:B17)</f>
        <v>187121023</v>
      </c>
      <c r="C18" s="35">
        <f aca="true" t="shared" si="1" ref="C18:K18">SUM(C11:C17)</f>
        <v>80814293</v>
      </c>
      <c r="D18" s="36">
        <f t="shared" si="1"/>
        <v>92159635</v>
      </c>
      <c r="E18" s="34">
        <f t="shared" si="1"/>
        <v>187811403</v>
      </c>
      <c r="F18" s="35">
        <f t="shared" si="1"/>
        <v>185965492</v>
      </c>
      <c r="G18" s="37">
        <f t="shared" si="1"/>
        <v>185965492</v>
      </c>
      <c r="H18" s="38">
        <f t="shared" si="1"/>
        <v>207205251</v>
      </c>
      <c r="I18" s="34">
        <f t="shared" si="1"/>
        <v>198813858</v>
      </c>
      <c r="J18" s="35">
        <f t="shared" si="1"/>
        <v>208592071</v>
      </c>
      <c r="K18" s="37">
        <f t="shared" si="1"/>
        <v>214640060</v>
      </c>
    </row>
    <row r="19" spans="1:11" ht="13.5">
      <c r="A19" s="33" t="s">
        <v>29</v>
      </c>
      <c r="B19" s="39">
        <f>+B10-B18</f>
        <v>-24541217</v>
      </c>
      <c r="C19" s="40">
        <f aca="true" t="shared" si="2" ref="C19:K19">+C10-C18</f>
        <v>57728782</v>
      </c>
      <c r="D19" s="41">
        <f t="shared" si="2"/>
        <v>25689593</v>
      </c>
      <c r="E19" s="39">
        <f t="shared" si="2"/>
        <v>-7244047</v>
      </c>
      <c r="F19" s="40">
        <f t="shared" si="2"/>
        <v>7764999</v>
      </c>
      <c r="G19" s="42">
        <f t="shared" si="2"/>
        <v>7764999</v>
      </c>
      <c r="H19" s="43">
        <f t="shared" si="2"/>
        <v>16099514</v>
      </c>
      <c r="I19" s="39">
        <f t="shared" si="2"/>
        <v>1900000</v>
      </c>
      <c r="J19" s="40">
        <f t="shared" si="2"/>
        <v>72732</v>
      </c>
      <c r="K19" s="42">
        <f t="shared" si="2"/>
        <v>2000</v>
      </c>
    </row>
    <row r="20" spans="1:11" ht="25.5">
      <c r="A20" s="44" t="s">
        <v>30</v>
      </c>
      <c r="B20" s="45">
        <v>26170100</v>
      </c>
      <c r="C20" s="46">
        <v>-31030217</v>
      </c>
      <c r="D20" s="47">
        <v>0</v>
      </c>
      <c r="E20" s="45">
        <v>31847800</v>
      </c>
      <c r="F20" s="46">
        <v>31847800</v>
      </c>
      <c r="G20" s="48">
        <v>31847800</v>
      </c>
      <c r="H20" s="49">
        <v>13552619</v>
      </c>
      <c r="I20" s="45">
        <v>31653050</v>
      </c>
      <c r="J20" s="46">
        <v>35564150</v>
      </c>
      <c r="K20" s="48">
        <v>35564150</v>
      </c>
    </row>
    <row r="21" spans="1:11" ht="63.75">
      <c r="A21" s="50" t="s">
        <v>116</v>
      </c>
      <c r="B21" s="51">
        <v>36664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1665547</v>
      </c>
      <c r="C22" s="58">
        <f aca="true" t="shared" si="3" ref="C22:K22">SUM(C19:C21)</f>
        <v>26698565</v>
      </c>
      <c r="D22" s="59">
        <f t="shared" si="3"/>
        <v>25689593</v>
      </c>
      <c r="E22" s="57">
        <f t="shared" si="3"/>
        <v>24603753</v>
      </c>
      <c r="F22" s="58">
        <f t="shared" si="3"/>
        <v>39612799</v>
      </c>
      <c r="G22" s="60">
        <f t="shared" si="3"/>
        <v>39612799</v>
      </c>
      <c r="H22" s="61">
        <f t="shared" si="3"/>
        <v>29652133</v>
      </c>
      <c r="I22" s="57">
        <f t="shared" si="3"/>
        <v>33553050</v>
      </c>
      <c r="J22" s="58">
        <f t="shared" si="3"/>
        <v>35636882</v>
      </c>
      <c r="K22" s="60">
        <f t="shared" si="3"/>
        <v>35566150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1665547</v>
      </c>
      <c r="C24" s="40">
        <f aca="true" t="shared" si="4" ref="C24:K24">SUM(C22:C23)</f>
        <v>26698565</v>
      </c>
      <c r="D24" s="41">
        <f t="shared" si="4"/>
        <v>25689593</v>
      </c>
      <c r="E24" s="39">
        <f t="shared" si="4"/>
        <v>24603753</v>
      </c>
      <c r="F24" s="40">
        <f t="shared" si="4"/>
        <v>39612799</v>
      </c>
      <c r="G24" s="42">
        <f t="shared" si="4"/>
        <v>39612799</v>
      </c>
      <c r="H24" s="43">
        <f t="shared" si="4"/>
        <v>29652133</v>
      </c>
      <c r="I24" s="39">
        <f t="shared" si="4"/>
        <v>33553050</v>
      </c>
      <c r="J24" s="40">
        <f t="shared" si="4"/>
        <v>35636882</v>
      </c>
      <c r="K24" s="42">
        <f t="shared" si="4"/>
        <v>35566150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36106452</v>
      </c>
      <c r="C27" s="7">
        <v>78600178</v>
      </c>
      <c r="D27" s="69">
        <v>13142038</v>
      </c>
      <c r="E27" s="70">
        <v>34882305</v>
      </c>
      <c r="F27" s="7">
        <v>33874841</v>
      </c>
      <c r="G27" s="71">
        <v>33874841</v>
      </c>
      <c r="H27" s="72">
        <v>26616925</v>
      </c>
      <c r="I27" s="70">
        <v>33553050</v>
      </c>
      <c r="J27" s="7">
        <v>35564150</v>
      </c>
      <c r="K27" s="71">
        <v>18361316</v>
      </c>
    </row>
    <row r="28" spans="1:11" ht="13.5">
      <c r="A28" s="73" t="s">
        <v>34</v>
      </c>
      <c r="B28" s="6">
        <v>25318704</v>
      </c>
      <c r="C28" s="6">
        <v>3348911</v>
      </c>
      <c r="D28" s="23">
        <v>12843319</v>
      </c>
      <c r="E28" s="24">
        <v>32169238</v>
      </c>
      <c r="F28" s="6">
        <v>32737841</v>
      </c>
      <c r="G28" s="25">
        <v>32737841</v>
      </c>
      <c r="H28" s="26">
        <v>0</v>
      </c>
      <c r="I28" s="24">
        <v>31653050</v>
      </c>
      <c r="J28" s="6">
        <v>34174350</v>
      </c>
      <c r="K28" s="25">
        <v>17710187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10787748</v>
      </c>
      <c r="C31" s="6">
        <v>0</v>
      </c>
      <c r="D31" s="23">
        <v>298719</v>
      </c>
      <c r="E31" s="24">
        <v>2713067</v>
      </c>
      <c r="F31" s="6">
        <v>1137000</v>
      </c>
      <c r="G31" s="25">
        <v>1137000</v>
      </c>
      <c r="H31" s="26">
        <v>0</v>
      </c>
      <c r="I31" s="24">
        <v>1900000</v>
      </c>
      <c r="J31" s="6">
        <v>1389800</v>
      </c>
      <c r="K31" s="25">
        <v>651129</v>
      </c>
    </row>
    <row r="32" spans="1:11" ht="13.5">
      <c r="A32" s="33" t="s">
        <v>37</v>
      </c>
      <c r="B32" s="7">
        <f>SUM(B28:B31)</f>
        <v>36106452</v>
      </c>
      <c r="C32" s="7">
        <f aca="true" t="shared" si="5" ref="C32:K32">SUM(C28:C31)</f>
        <v>3348911</v>
      </c>
      <c r="D32" s="69">
        <f t="shared" si="5"/>
        <v>13142038</v>
      </c>
      <c r="E32" s="70">
        <f t="shared" si="5"/>
        <v>34882305</v>
      </c>
      <c r="F32" s="7">
        <f t="shared" si="5"/>
        <v>33874841</v>
      </c>
      <c r="G32" s="71">
        <f t="shared" si="5"/>
        <v>33874841</v>
      </c>
      <c r="H32" s="72">
        <f t="shared" si="5"/>
        <v>0</v>
      </c>
      <c r="I32" s="70">
        <f t="shared" si="5"/>
        <v>33553050</v>
      </c>
      <c r="J32" s="7">
        <f t="shared" si="5"/>
        <v>35564150</v>
      </c>
      <c r="K32" s="71">
        <f t="shared" si="5"/>
        <v>18361316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46437256</v>
      </c>
      <c r="C35" s="6">
        <v>471132089</v>
      </c>
      <c r="D35" s="23">
        <v>49024273</v>
      </c>
      <c r="E35" s="24">
        <v>410259592</v>
      </c>
      <c r="F35" s="6">
        <v>31713083</v>
      </c>
      <c r="G35" s="25">
        <v>31713083</v>
      </c>
      <c r="H35" s="26">
        <v>85282756</v>
      </c>
      <c r="I35" s="24">
        <v>36056211</v>
      </c>
      <c r="J35" s="6">
        <v>54517974</v>
      </c>
      <c r="K35" s="25">
        <v>65084951</v>
      </c>
    </row>
    <row r="36" spans="1:11" ht="13.5">
      <c r="A36" s="22" t="s">
        <v>40</v>
      </c>
      <c r="B36" s="6">
        <v>416678130</v>
      </c>
      <c r="C36" s="6">
        <v>248584463</v>
      </c>
      <c r="D36" s="23">
        <v>455057454</v>
      </c>
      <c r="E36" s="24">
        <v>490103396</v>
      </c>
      <c r="F36" s="6">
        <v>451277541</v>
      </c>
      <c r="G36" s="25">
        <v>451277541</v>
      </c>
      <c r="H36" s="26">
        <v>26616925</v>
      </c>
      <c r="I36" s="24">
        <v>449946525</v>
      </c>
      <c r="J36" s="6">
        <v>464876673</v>
      </c>
      <c r="K36" s="25">
        <v>484776503</v>
      </c>
    </row>
    <row r="37" spans="1:11" ht="13.5">
      <c r="A37" s="22" t="s">
        <v>41</v>
      </c>
      <c r="B37" s="6">
        <v>41379486</v>
      </c>
      <c r="C37" s="6">
        <v>174885747</v>
      </c>
      <c r="D37" s="23">
        <v>60221288</v>
      </c>
      <c r="E37" s="24">
        <v>20287802</v>
      </c>
      <c r="F37" s="6">
        <v>42860419</v>
      </c>
      <c r="G37" s="25">
        <v>42860419</v>
      </c>
      <c r="H37" s="26">
        <v>78046153</v>
      </c>
      <c r="I37" s="24">
        <v>30532543</v>
      </c>
      <c r="J37" s="6">
        <v>30122020</v>
      </c>
      <c r="K37" s="25">
        <v>30045077</v>
      </c>
    </row>
    <row r="38" spans="1:11" ht="13.5">
      <c r="A38" s="22" t="s">
        <v>42</v>
      </c>
      <c r="B38" s="6">
        <v>6877627</v>
      </c>
      <c r="C38" s="6">
        <v>26413101</v>
      </c>
      <c r="D38" s="23">
        <v>13725850</v>
      </c>
      <c r="E38" s="24">
        <v>21791511</v>
      </c>
      <c r="F38" s="6">
        <v>17750553</v>
      </c>
      <c r="G38" s="25">
        <v>17750553</v>
      </c>
      <c r="H38" s="26">
        <v>0</v>
      </c>
      <c r="I38" s="24">
        <v>13900000</v>
      </c>
      <c r="J38" s="6">
        <v>14950000</v>
      </c>
      <c r="K38" s="25">
        <v>16000122</v>
      </c>
    </row>
    <row r="39" spans="1:11" ht="13.5">
      <c r="A39" s="22" t="s">
        <v>43</v>
      </c>
      <c r="B39" s="6">
        <v>414858273</v>
      </c>
      <c r="C39" s="6">
        <v>491719139</v>
      </c>
      <c r="D39" s="23">
        <v>404444996</v>
      </c>
      <c r="E39" s="24">
        <v>833679922</v>
      </c>
      <c r="F39" s="6">
        <v>425388270</v>
      </c>
      <c r="G39" s="25">
        <v>425388270</v>
      </c>
      <c r="H39" s="26">
        <v>1105840</v>
      </c>
      <c r="I39" s="24">
        <v>441569253</v>
      </c>
      <c r="J39" s="6">
        <v>474322133</v>
      </c>
      <c r="K39" s="25">
        <v>503815737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21911478</v>
      </c>
      <c r="C42" s="6">
        <v>0</v>
      </c>
      <c r="D42" s="23">
        <v>-8287222</v>
      </c>
      <c r="E42" s="24">
        <v>191082546</v>
      </c>
      <c r="F42" s="6">
        <v>205965242</v>
      </c>
      <c r="G42" s="25">
        <v>205965242</v>
      </c>
      <c r="H42" s="26">
        <v>112236981</v>
      </c>
      <c r="I42" s="24">
        <v>222366867</v>
      </c>
      <c r="J42" s="6">
        <v>231681854</v>
      </c>
      <c r="K42" s="25">
        <v>231739440</v>
      </c>
    </row>
    <row r="43" spans="1:11" ht="13.5">
      <c r="A43" s="22" t="s">
        <v>46</v>
      </c>
      <c r="B43" s="6">
        <v>-36844080</v>
      </c>
      <c r="C43" s="6">
        <v>22821410</v>
      </c>
      <c r="D43" s="23">
        <v>0</v>
      </c>
      <c r="E43" s="24">
        <v>0</v>
      </c>
      <c r="F43" s="6">
        <v>22000000</v>
      </c>
      <c r="G43" s="25">
        <v>22000000</v>
      </c>
      <c r="H43" s="26">
        <v>-21941196</v>
      </c>
      <c r="I43" s="24">
        <v>-33552998</v>
      </c>
      <c r="J43" s="6">
        <v>-35564150</v>
      </c>
      <c r="K43" s="25">
        <v>-37361000</v>
      </c>
    </row>
    <row r="44" spans="1:11" ht="13.5">
      <c r="A44" s="22" t="s">
        <v>47</v>
      </c>
      <c r="B44" s="6">
        <v>-352862</v>
      </c>
      <c r="C44" s="6">
        <v>1510104</v>
      </c>
      <c r="D44" s="23">
        <v>-1437638</v>
      </c>
      <c r="E44" s="24">
        <v>-26445</v>
      </c>
      <c r="F44" s="6">
        <v>-46011</v>
      </c>
      <c r="G44" s="25">
        <v>-46011</v>
      </c>
      <c r="H44" s="26">
        <v>17971</v>
      </c>
      <c r="I44" s="24">
        <v>-5</v>
      </c>
      <c r="J44" s="6">
        <v>0</v>
      </c>
      <c r="K44" s="25">
        <v>0</v>
      </c>
    </row>
    <row r="45" spans="1:11" ht="13.5">
      <c r="A45" s="33" t="s">
        <v>48</v>
      </c>
      <c r="B45" s="7">
        <v>13133997</v>
      </c>
      <c r="C45" s="7">
        <v>28367737</v>
      </c>
      <c r="D45" s="69">
        <v>-5579918</v>
      </c>
      <c r="E45" s="70">
        <v>196922852</v>
      </c>
      <c r="F45" s="7">
        <v>-16358593</v>
      </c>
      <c r="G45" s="71">
        <v>-16358593</v>
      </c>
      <c r="H45" s="72">
        <v>90295785</v>
      </c>
      <c r="I45" s="70">
        <v>192958762</v>
      </c>
      <c r="J45" s="7">
        <v>200469850</v>
      </c>
      <c r="K45" s="71">
        <v>198948219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13133998</v>
      </c>
      <c r="C48" s="6">
        <v>10458040</v>
      </c>
      <c r="D48" s="23">
        <v>21484198</v>
      </c>
      <c r="E48" s="24">
        <v>399173274</v>
      </c>
      <c r="F48" s="6">
        <v>20077818</v>
      </c>
      <c r="G48" s="25">
        <v>20077818</v>
      </c>
      <c r="H48" s="26">
        <v>71017837</v>
      </c>
      <c r="I48" s="24">
        <v>20495525</v>
      </c>
      <c r="J48" s="6">
        <v>34372547</v>
      </c>
      <c r="K48" s="25">
        <v>41775601</v>
      </c>
    </row>
    <row r="49" spans="1:11" ht="13.5">
      <c r="A49" s="22" t="s">
        <v>51</v>
      </c>
      <c r="B49" s="6">
        <f>+B75</f>
        <v>-574114.306379877</v>
      </c>
      <c r="C49" s="6">
        <f aca="true" t="shared" si="6" ref="C49:K49">+C75</f>
        <v>131935331</v>
      </c>
      <c r="D49" s="23">
        <f t="shared" si="6"/>
        <v>39554855</v>
      </c>
      <c r="E49" s="24">
        <f t="shared" si="6"/>
        <v>3680527.1726743253</v>
      </c>
      <c r="F49" s="6">
        <f t="shared" si="6"/>
        <v>11579588.279057987</v>
      </c>
      <c r="G49" s="25">
        <f t="shared" si="6"/>
        <v>11579588.279057987</v>
      </c>
      <c r="H49" s="26">
        <f t="shared" si="6"/>
        <v>68151873.94303548</v>
      </c>
      <c r="I49" s="24">
        <f t="shared" si="6"/>
        <v>-10658869.2054216</v>
      </c>
      <c r="J49" s="6">
        <f t="shared" si="6"/>
        <v>-16032414.13050823</v>
      </c>
      <c r="K49" s="25">
        <f t="shared" si="6"/>
        <v>-19721876.697877903</v>
      </c>
    </row>
    <row r="50" spans="1:11" ht="13.5">
      <c r="A50" s="33" t="s">
        <v>52</v>
      </c>
      <c r="B50" s="7">
        <f>+B48-B49</f>
        <v>13708112.306379877</v>
      </c>
      <c r="C50" s="7">
        <f aca="true" t="shared" si="7" ref="C50:K50">+C48-C49</f>
        <v>-121477291</v>
      </c>
      <c r="D50" s="69">
        <f t="shared" si="7"/>
        <v>-18070657</v>
      </c>
      <c r="E50" s="70">
        <f t="shared" si="7"/>
        <v>395492746.8273257</v>
      </c>
      <c r="F50" s="7">
        <f t="shared" si="7"/>
        <v>8498229.720942013</v>
      </c>
      <c r="G50" s="71">
        <f t="shared" si="7"/>
        <v>8498229.720942013</v>
      </c>
      <c r="H50" s="72">
        <f t="shared" si="7"/>
        <v>2865963.0569645166</v>
      </c>
      <c r="I50" s="70">
        <f t="shared" si="7"/>
        <v>31154394.2054216</v>
      </c>
      <c r="J50" s="7">
        <f t="shared" si="7"/>
        <v>50404961.13050823</v>
      </c>
      <c r="K50" s="71">
        <f t="shared" si="7"/>
        <v>61497477.6978779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416678135</v>
      </c>
      <c r="C53" s="6">
        <v>271380435</v>
      </c>
      <c r="D53" s="23">
        <v>455057454</v>
      </c>
      <c r="E53" s="24">
        <v>489030892</v>
      </c>
      <c r="F53" s="6">
        <v>450289121</v>
      </c>
      <c r="G53" s="25">
        <v>450289121</v>
      </c>
      <c r="H53" s="26">
        <v>26744823</v>
      </c>
      <c r="I53" s="24">
        <v>449946511</v>
      </c>
      <c r="J53" s="6">
        <v>464876658</v>
      </c>
      <c r="K53" s="25">
        <v>484776487</v>
      </c>
    </row>
    <row r="54" spans="1:11" ht="13.5">
      <c r="A54" s="22" t="s">
        <v>55</v>
      </c>
      <c r="B54" s="6">
        <v>20563847</v>
      </c>
      <c r="C54" s="6">
        <v>0</v>
      </c>
      <c r="D54" s="23">
        <v>0</v>
      </c>
      <c r="E54" s="24">
        <v>24256289</v>
      </c>
      <c r="F54" s="6">
        <v>24256289</v>
      </c>
      <c r="G54" s="25">
        <v>24256289</v>
      </c>
      <c r="H54" s="26">
        <v>0</v>
      </c>
      <c r="I54" s="24">
        <v>19384161</v>
      </c>
      <c r="J54" s="6">
        <v>20353369</v>
      </c>
      <c r="K54" s="25">
        <v>21371038</v>
      </c>
    </row>
    <row r="55" spans="1:11" ht="13.5">
      <c r="A55" s="22" t="s">
        <v>56</v>
      </c>
      <c r="B55" s="6">
        <v>0</v>
      </c>
      <c r="C55" s="6">
        <v>-5145447</v>
      </c>
      <c r="D55" s="23">
        <v>9864732</v>
      </c>
      <c r="E55" s="24">
        <v>22582504</v>
      </c>
      <c r="F55" s="6">
        <v>23951424</v>
      </c>
      <c r="G55" s="25">
        <v>23951424</v>
      </c>
      <c r="H55" s="26">
        <v>20402745</v>
      </c>
      <c r="I55" s="24">
        <v>31153050</v>
      </c>
      <c r="J55" s="6">
        <v>34174350</v>
      </c>
      <c r="K55" s="25">
        <v>17710187</v>
      </c>
    </row>
    <row r="56" spans="1:11" ht="13.5">
      <c r="A56" s="22" t="s">
        <v>57</v>
      </c>
      <c r="B56" s="6">
        <v>5922553</v>
      </c>
      <c r="C56" s="6">
        <v>1490002</v>
      </c>
      <c r="D56" s="23">
        <v>2239561</v>
      </c>
      <c r="E56" s="24">
        <v>5196901</v>
      </c>
      <c r="F56" s="6">
        <v>5469517</v>
      </c>
      <c r="G56" s="25">
        <v>5469517</v>
      </c>
      <c r="H56" s="26">
        <v>4557734</v>
      </c>
      <c r="I56" s="24">
        <v>3420000</v>
      </c>
      <c r="J56" s="6">
        <v>7758348</v>
      </c>
      <c r="K56" s="25">
        <v>7698063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190897</v>
      </c>
      <c r="E59" s="24">
        <v>4900000</v>
      </c>
      <c r="F59" s="6">
        <v>4900000</v>
      </c>
      <c r="G59" s="25">
        <v>4900000</v>
      </c>
      <c r="H59" s="26">
        <v>4900000</v>
      </c>
      <c r="I59" s="24">
        <v>5390000</v>
      </c>
      <c r="J59" s="6">
        <v>5654110</v>
      </c>
      <c r="K59" s="25">
        <v>5936816</v>
      </c>
    </row>
    <row r="60" spans="1:11" ht="13.5">
      <c r="A60" s="90" t="s">
        <v>60</v>
      </c>
      <c r="B60" s="6">
        <v>0</v>
      </c>
      <c r="C60" s="6">
        <v>0</v>
      </c>
      <c r="D60" s="23">
        <v>1791</v>
      </c>
      <c r="E60" s="24">
        <v>1050000</v>
      </c>
      <c r="F60" s="6">
        <v>1050000</v>
      </c>
      <c r="G60" s="25">
        <v>1050000</v>
      </c>
      <c r="H60" s="26">
        <v>1779835</v>
      </c>
      <c r="I60" s="24">
        <v>1957819</v>
      </c>
      <c r="J60" s="6">
        <v>2053752</v>
      </c>
      <c r="K60" s="25">
        <v>2156439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0.9142584280006442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0.5934768267810534</v>
      </c>
      <c r="F70" s="5">
        <f t="shared" si="8"/>
        <v>0.8081937082441405</v>
      </c>
      <c r="G70" s="5">
        <f t="shared" si="8"/>
        <v>0.8081937082441405</v>
      </c>
      <c r="H70" s="5">
        <f t="shared" si="8"/>
        <v>0.6948690039504967</v>
      </c>
      <c r="I70" s="5">
        <f t="shared" si="8"/>
        <v>1.0674406146772732</v>
      </c>
      <c r="J70" s="5">
        <f t="shared" si="8"/>
        <v>0.9976580819185757</v>
      </c>
      <c r="K70" s="5">
        <f t="shared" si="8"/>
        <v>0.9501505705819776</v>
      </c>
    </row>
    <row r="71" spans="1:11" ht="12.75" hidden="1">
      <c r="A71" s="2" t="s">
        <v>120</v>
      </c>
      <c r="B71" s="2">
        <f>+B83</f>
        <v>19852874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20523545</v>
      </c>
      <c r="F71" s="2">
        <f t="shared" si="9"/>
        <v>37250929</v>
      </c>
      <c r="G71" s="2">
        <f t="shared" si="9"/>
        <v>37250929</v>
      </c>
      <c r="H71" s="2">
        <f t="shared" si="9"/>
        <v>24808102</v>
      </c>
      <c r="I71" s="2">
        <f t="shared" si="9"/>
        <v>47755867</v>
      </c>
      <c r="J71" s="2">
        <f t="shared" si="9"/>
        <v>46865584</v>
      </c>
      <c r="K71" s="2">
        <f t="shared" si="9"/>
        <v>46865584</v>
      </c>
    </row>
    <row r="72" spans="1:11" ht="12.75" hidden="1">
      <c r="A72" s="2" t="s">
        <v>121</v>
      </c>
      <c r="B72" s="2">
        <f>+B77</f>
        <v>21714729</v>
      </c>
      <c r="C72" s="2">
        <f aca="true" t="shared" si="10" ref="C72:K72">+C77</f>
        <v>81053917</v>
      </c>
      <c r="D72" s="2">
        <f t="shared" si="10"/>
        <v>20457182</v>
      </c>
      <c r="E72" s="2">
        <f t="shared" si="10"/>
        <v>34581881</v>
      </c>
      <c r="F72" s="2">
        <f t="shared" si="10"/>
        <v>46091585</v>
      </c>
      <c r="G72" s="2">
        <f t="shared" si="10"/>
        <v>46091585</v>
      </c>
      <c r="H72" s="2">
        <f t="shared" si="10"/>
        <v>35701840</v>
      </c>
      <c r="I72" s="2">
        <f t="shared" si="10"/>
        <v>44738664</v>
      </c>
      <c r="J72" s="2">
        <f t="shared" si="10"/>
        <v>46975597</v>
      </c>
      <c r="K72" s="2">
        <f t="shared" si="10"/>
        <v>49324376</v>
      </c>
    </row>
    <row r="73" spans="1:11" ht="12.75" hidden="1">
      <c r="A73" s="2" t="s">
        <v>122</v>
      </c>
      <c r="B73" s="2">
        <f>+B74</f>
        <v>205467514.8333334</v>
      </c>
      <c r="C73" s="2">
        <f aca="true" t="shared" si="11" ref="C73:K73">+(C78+C80+C81+C82)-(B78+B80+B81+B82)</f>
        <v>409292566</v>
      </c>
      <c r="D73" s="2">
        <f t="shared" si="11"/>
        <v>-415055749</v>
      </c>
      <c r="E73" s="2">
        <f t="shared" si="11"/>
        <v>-16453757</v>
      </c>
      <c r="F73" s="2">
        <f>+(F78+F80+F81+F82)-(D78+D80+D81+D82)</f>
        <v>-15904840</v>
      </c>
      <c r="G73" s="2">
        <f>+(G78+G80+G81+G82)-(D78+D80+D81+D82)</f>
        <v>-15904840</v>
      </c>
      <c r="H73" s="2">
        <f>+(H78+H80+H81+H82)-(D78+D80+D81+D82)</f>
        <v>-13275156</v>
      </c>
      <c r="I73" s="2">
        <f>+(I78+I80+I81+I82)-(E78+E80+E81+E82)</f>
        <v>4474338</v>
      </c>
      <c r="J73" s="2">
        <f t="shared" si="11"/>
        <v>4584741</v>
      </c>
      <c r="K73" s="2">
        <f t="shared" si="11"/>
        <v>3163923</v>
      </c>
    </row>
    <row r="74" spans="1:11" ht="12.75" hidden="1">
      <c r="A74" s="2" t="s">
        <v>123</v>
      </c>
      <c r="B74" s="2">
        <f>+TREND(C74:E74)</f>
        <v>205467514.8333334</v>
      </c>
      <c r="C74" s="2">
        <f>+C73</f>
        <v>409292566</v>
      </c>
      <c r="D74" s="2">
        <f aca="true" t="shared" si="12" ref="D74:K74">+D73</f>
        <v>-415055749</v>
      </c>
      <c r="E74" s="2">
        <f t="shared" si="12"/>
        <v>-16453757</v>
      </c>
      <c r="F74" s="2">
        <f t="shared" si="12"/>
        <v>-15904840</v>
      </c>
      <c r="G74" s="2">
        <f t="shared" si="12"/>
        <v>-15904840</v>
      </c>
      <c r="H74" s="2">
        <f t="shared" si="12"/>
        <v>-13275156</v>
      </c>
      <c r="I74" s="2">
        <f t="shared" si="12"/>
        <v>4474338</v>
      </c>
      <c r="J74" s="2">
        <f t="shared" si="12"/>
        <v>4584741</v>
      </c>
      <c r="K74" s="2">
        <f t="shared" si="12"/>
        <v>3163923</v>
      </c>
    </row>
    <row r="75" spans="1:11" ht="12.75" hidden="1">
      <c r="A75" s="2" t="s">
        <v>124</v>
      </c>
      <c r="B75" s="2">
        <f>+B84-(((B80+B81+B78)*B70)-B79)</f>
        <v>-574114.306379877</v>
      </c>
      <c r="C75" s="2">
        <f aca="true" t="shared" si="13" ref="C75:K75">+C84-(((C80+C81+C78)*C70)-C79)</f>
        <v>131935331</v>
      </c>
      <c r="D75" s="2">
        <f t="shared" si="13"/>
        <v>39554855</v>
      </c>
      <c r="E75" s="2">
        <f t="shared" si="13"/>
        <v>3680527.1726743253</v>
      </c>
      <c r="F75" s="2">
        <f t="shared" si="13"/>
        <v>11579588.279057987</v>
      </c>
      <c r="G75" s="2">
        <f t="shared" si="13"/>
        <v>11579588.279057987</v>
      </c>
      <c r="H75" s="2">
        <f t="shared" si="13"/>
        <v>68151873.94303548</v>
      </c>
      <c r="I75" s="2">
        <f t="shared" si="13"/>
        <v>-10658869.2054216</v>
      </c>
      <c r="J75" s="2">
        <f t="shared" si="13"/>
        <v>-16032414.13050823</v>
      </c>
      <c r="K75" s="2">
        <f t="shared" si="13"/>
        <v>-19721876.697877903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21714729</v>
      </c>
      <c r="C77" s="3">
        <v>81053917</v>
      </c>
      <c r="D77" s="3">
        <v>20457182</v>
      </c>
      <c r="E77" s="3">
        <v>34581881</v>
      </c>
      <c r="F77" s="3">
        <v>46091585</v>
      </c>
      <c r="G77" s="3">
        <v>46091585</v>
      </c>
      <c r="H77" s="3">
        <v>35701840</v>
      </c>
      <c r="I77" s="3">
        <v>44738664</v>
      </c>
      <c r="J77" s="3">
        <v>46975597</v>
      </c>
      <c r="K77" s="3">
        <v>49324376</v>
      </c>
    </row>
    <row r="78" spans="1:11" ht="12.75" hidden="1">
      <c r="A78" s="1" t="s">
        <v>67</v>
      </c>
      <c r="B78" s="3">
        <v>0</v>
      </c>
      <c r="C78" s="3">
        <v>-22795972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29873670</v>
      </c>
      <c r="C79" s="3">
        <v>131935331</v>
      </c>
      <c r="D79" s="3">
        <v>39554855</v>
      </c>
      <c r="E79" s="3">
        <v>10260000</v>
      </c>
      <c r="F79" s="3">
        <v>20983112</v>
      </c>
      <c r="G79" s="3">
        <v>20983112</v>
      </c>
      <c r="H79" s="3">
        <v>78064124</v>
      </c>
      <c r="I79" s="3">
        <v>5951207</v>
      </c>
      <c r="J79" s="3">
        <v>4065804</v>
      </c>
      <c r="K79" s="3">
        <v>2425487</v>
      </c>
    </row>
    <row r="80" spans="1:11" ht="12.75" hidden="1">
      <c r="A80" s="1" t="s">
        <v>69</v>
      </c>
      <c r="B80" s="3">
        <v>5683400</v>
      </c>
      <c r="C80" s="3">
        <v>391344136</v>
      </c>
      <c r="D80" s="3">
        <v>19354089</v>
      </c>
      <c r="E80" s="3">
        <v>8986317</v>
      </c>
      <c r="F80" s="3">
        <v>11597512</v>
      </c>
      <c r="G80" s="3">
        <v>11597512</v>
      </c>
      <c r="H80" s="3">
        <v>13108410</v>
      </c>
      <c r="I80" s="3">
        <v>15532719</v>
      </c>
      <c r="J80" s="3">
        <v>20124702</v>
      </c>
      <c r="K80" s="3">
        <v>23288625</v>
      </c>
    </row>
    <row r="81" spans="1:11" ht="12.75" hidden="1">
      <c r="A81" s="1" t="s">
        <v>70</v>
      </c>
      <c r="B81" s="3">
        <v>27619858</v>
      </c>
      <c r="C81" s="3">
        <v>74047660</v>
      </c>
      <c r="D81" s="3">
        <v>8185986</v>
      </c>
      <c r="E81" s="3">
        <v>2100001</v>
      </c>
      <c r="F81" s="3">
        <v>37723</v>
      </c>
      <c r="G81" s="3">
        <v>37723</v>
      </c>
      <c r="H81" s="3">
        <v>1156509</v>
      </c>
      <c r="I81" s="3">
        <v>27937</v>
      </c>
      <c r="J81" s="3">
        <v>20695</v>
      </c>
      <c r="K81" s="3">
        <v>20695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19852874</v>
      </c>
      <c r="C83" s="3">
        <v>0</v>
      </c>
      <c r="D83" s="3">
        <v>0</v>
      </c>
      <c r="E83" s="3">
        <v>20523545</v>
      </c>
      <c r="F83" s="3">
        <v>37250929</v>
      </c>
      <c r="G83" s="3">
        <v>37250929</v>
      </c>
      <c r="H83" s="3">
        <v>24808102</v>
      </c>
      <c r="I83" s="3">
        <v>47755867</v>
      </c>
      <c r="J83" s="3">
        <v>46865584</v>
      </c>
      <c r="K83" s="3">
        <v>46865584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3719860</v>
      </c>
      <c r="C5" s="6">
        <v>0</v>
      </c>
      <c r="D5" s="23">
        <v>4058019</v>
      </c>
      <c r="E5" s="24">
        <v>4503299</v>
      </c>
      <c r="F5" s="6">
        <v>6919388</v>
      </c>
      <c r="G5" s="25">
        <v>6919388</v>
      </c>
      <c r="H5" s="26">
        <v>6719710</v>
      </c>
      <c r="I5" s="24">
        <v>7029946</v>
      </c>
      <c r="J5" s="6">
        <v>7353324</v>
      </c>
      <c r="K5" s="25">
        <v>7691577</v>
      </c>
    </row>
    <row r="6" spans="1:11" ht="13.5">
      <c r="A6" s="22" t="s">
        <v>19</v>
      </c>
      <c r="B6" s="6">
        <v>905729</v>
      </c>
      <c r="C6" s="6">
        <v>0</v>
      </c>
      <c r="D6" s="23">
        <v>1031750</v>
      </c>
      <c r="E6" s="24">
        <v>1195000</v>
      </c>
      <c r="F6" s="6">
        <v>1195000</v>
      </c>
      <c r="G6" s="25">
        <v>1195000</v>
      </c>
      <c r="H6" s="26">
        <v>894275</v>
      </c>
      <c r="I6" s="24">
        <v>1408554</v>
      </c>
      <c r="J6" s="6">
        <v>1473347</v>
      </c>
      <c r="K6" s="25">
        <v>1541121</v>
      </c>
    </row>
    <row r="7" spans="1:11" ht="13.5">
      <c r="A7" s="22" t="s">
        <v>20</v>
      </c>
      <c r="B7" s="6">
        <v>5930460</v>
      </c>
      <c r="C7" s="6">
        <v>0</v>
      </c>
      <c r="D7" s="23">
        <v>5615196</v>
      </c>
      <c r="E7" s="24">
        <v>9500000</v>
      </c>
      <c r="F7" s="6">
        <v>6500000</v>
      </c>
      <c r="G7" s="25">
        <v>6500000</v>
      </c>
      <c r="H7" s="26">
        <v>4085319</v>
      </c>
      <c r="I7" s="24">
        <v>3800000</v>
      </c>
      <c r="J7" s="6">
        <v>3974800</v>
      </c>
      <c r="K7" s="25">
        <v>4157641</v>
      </c>
    </row>
    <row r="8" spans="1:11" ht="13.5">
      <c r="A8" s="22" t="s">
        <v>21</v>
      </c>
      <c r="B8" s="6">
        <v>135402317</v>
      </c>
      <c r="C8" s="6">
        <v>0</v>
      </c>
      <c r="D8" s="23">
        <v>141456408</v>
      </c>
      <c r="E8" s="24">
        <v>153664001</v>
      </c>
      <c r="F8" s="6">
        <v>154558004</v>
      </c>
      <c r="G8" s="25">
        <v>154558004</v>
      </c>
      <c r="H8" s="26">
        <v>153738739</v>
      </c>
      <c r="I8" s="24">
        <v>163625000</v>
      </c>
      <c r="J8" s="6">
        <v>175425994</v>
      </c>
      <c r="K8" s="25">
        <v>183795851</v>
      </c>
    </row>
    <row r="9" spans="1:11" ht="13.5">
      <c r="A9" s="22" t="s">
        <v>22</v>
      </c>
      <c r="B9" s="6">
        <v>7952715</v>
      </c>
      <c r="C9" s="6">
        <v>-834919</v>
      </c>
      <c r="D9" s="23">
        <v>3257375</v>
      </c>
      <c r="E9" s="24">
        <v>23186900</v>
      </c>
      <c r="F9" s="6">
        <v>58080385</v>
      </c>
      <c r="G9" s="25">
        <v>58080385</v>
      </c>
      <c r="H9" s="26">
        <v>5160294</v>
      </c>
      <c r="I9" s="24">
        <v>17381000</v>
      </c>
      <c r="J9" s="6">
        <v>18180526</v>
      </c>
      <c r="K9" s="25">
        <v>19016830</v>
      </c>
    </row>
    <row r="10" spans="1:11" ht="25.5">
      <c r="A10" s="27" t="s">
        <v>114</v>
      </c>
      <c r="B10" s="28">
        <f>SUM(B5:B9)</f>
        <v>153911081</v>
      </c>
      <c r="C10" s="29">
        <f aca="true" t="shared" si="0" ref="C10:K10">SUM(C5:C9)</f>
        <v>-834919</v>
      </c>
      <c r="D10" s="30">
        <f t="shared" si="0"/>
        <v>155418748</v>
      </c>
      <c r="E10" s="28">
        <f t="shared" si="0"/>
        <v>192049200</v>
      </c>
      <c r="F10" s="29">
        <f t="shared" si="0"/>
        <v>227252777</v>
      </c>
      <c r="G10" s="31">
        <f t="shared" si="0"/>
        <v>227252777</v>
      </c>
      <c r="H10" s="32">
        <f t="shared" si="0"/>
        <v>170598337</v>
      </c>
      <c r="I10" s="28">
        <f t="shared" si="0"/>
        <v>193244500</v>
      </c>
      <c r="J10" s="29">
        <f t="shared" si="0"/>
        <v>206407991</v>
      </c>
      <c r="K10" s="31">
        <f t="shared" si="0"/>
        <v>216203020</v>
      </c>
    </row>
    <row r="11" spans="1:11" ht="13.5">
      <c r="A11" s="22" t="s">
        <v>23</v>
      </c>
      <c r="B11" s="6">
        <v>61077009</v>
      </c>
      <c r="C11" s="6">
        <v>1283871</v>
      </c>
      <c r="D11" s="23">
        <v>77872122</v>
      </c>
      <c r="E11" s="24">
        <v>76639966</v>
      </c>
      <c r="F11" s="6">
        <v>99614386</v>
      </c>
      <c r="G11" s="25">
        <v>99614386</v>
      </c>
      <c r="H11" s="26">
        <v>82720284</v>
      </c>
      <c r="I11" s="24">
        <v>97353420</v>
      </c>
      <c r="J11" s="6">
        <v>98202703</v>
      </c>
      <c r="K11" s="25">
        <v>103070880</v>
      </c>
    </row>
    <row r="12" spans="1:11" ht="13.5">
      <c r="A12" s="22" t="s">
        <v>24</v>
      </c>
      <c r="B12" s="6">
        <v>13490351</v>
      </c>
      <c r="C12" s="6">
        <v>0</v>
      </c>
      <c r="D12" s="23">
        <v>14397065</v>
      </c>
      <c r="E12" s="24">
        <v>15792994</v>
      </c>
      <c r="F12" s="6">
        <v>12759224</v>
      </c>
      <c r="G12" s="25">
        <v>12759224</v>
      </c>
      <c r="H12" s="26">
        <v>13860230</v>
      </c>
      <c r="I12" s="24">
        <v>16901344</v>
      </c>
      <c r="J12" s="6">
        <v>17678805</v>
      </c>
      <c r="K12" s="25">
        <v>18492031</v>
      </c>
    </row>
    <row r="13" spans="1:11" ht="13.5">
      <c r="A13" s="22" t="s">
        <v>115</v>
      </c>
      <c r="B13" s="6">
        <v>42725386</v>
      </c>
      <c r="C13" s="6">
        <v>41050392</v>
      </c>
      <c r="D13" s="23">
        <v>50733120</v>
      </c>
      <c r="E13" s="24">
        <v>50500000</v>
      </c>
      <c r="F13" s="6">
        <v>50500000</v>
      </c>
      <c r="G13" s="25">
        <v>50500000</v>
      </c>
      <c r="H13" s="26">
        <v>0</v>
      </c>
      <c r="I13" s="24">
        <v>49500000</v>
      </c>
      <c r="J13" s="6">
        <v>51777000</v>
      </c>
      <c r="K13" s="25">
        <v>54158742</v>
      </c>
    </row>
    <row r="14" spans="1:11" ht="13.5">
      <c r="A14" s="22" t="s">
        <v>25</v>
      </c>
      <c r="B14" s="6">
        <v>811116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982727</v>
      </c>
      <c r="C15" s="6">
        <v>26303</v>
      </c>
      <c r="D15" s="23">
        <v>5264758</v>
      </c>
      <c r="E15" s="24">
        <v>4540000</v>
      </c>
      <c r="F15" s="6">
        <v>4798116</v>
      </c>
      <c r="G15" s="25">
        <v>4798116</v>
      </c>
      <c r="H15" s="26">
        <v>3238015</v>
      </c>
      <c r="I15" s="24">
        <v>3315000</v>
      </c>
      <c r="J15" s="6">
        <v>2065850</v>
      </c>
      <c r="K15" s="25">
        <v>2160880</v>
      </c>
    </row>
    <row r="16" spans="1:11" ht="13.5">
      <c r="A16" s="22" t="s">
        <v>21</v>
      </c>
      <c r="B16" s="6">
        <v>0</v>
      </c>
      <c r="C16" s="6">
        <v>0</v>
      </c>
      <c r="D16" s="23">
        <v>383059</v>
      </c>
      <c r="E16" s="24">
        <v>600000</v>
      </c>
      <c r="F16" s="6">
        <v>672320</v>
      </c>
      <c r="G16" s="25">
        <v>672320</v>
      </c>
      <c r="H16" s="26">
        <v>172320</v>
      </c>
      <c r="I16" s="24">
        <v>100000</v>
      </c>
      <c r="J16" s="6">
        <v>0</v>
      </c>
      <c r="K16" s="25">
        <v>0</v>
      </c>
    </row>
    <row r="17" spans="1:11" ht="13.5">
      <c r="A17" s="22" t="s">
        <v>27</v>
      </c>
      <c r="B17" s="6">
        <v>94429582</v>
      </c>
      <c r="C17" s="6">
        <v>4513843</v>
      </c>
      <c r="D17" s="23">
        <v>69890380</v>
      </c>
      <c r="E17" s="24">
        <v>85769790</v>
      </c>
      <c r="F17" s="6">
        <v>78390397</v>
      </c>
      <c r="G17" s="25">
        <v>78390397</v>
      </c>
      <c r="H17" s="26">
        <v>49609005</v>
      </c>
      <c r="I17" s="24">
        <v>81244992</v>
      </c>
      <c r="J17" s="6">
        <v>82573976</v>
      </c>
      <c r="K17" s="25">
        <v>86321780</v>
      </c>
    </row>
    <row r="18" spans="1:11" ht="13.5">
      <c r="A18" s="33" t="s">
        <v>28</v>
      </c>
      <c r="B18" s="34">
        <f>SUM(B11:B17)</f>
        <v>213516171</v>
      </c>
      <c r="C18" s="35">
        <f aca="true" t="shared" si="1" ref="C18:K18">SUM(C11:C17)</f>
        <v>46874409</v>
      </c>
      <c r="D18" s="36">
        <f t="shared" si="1"/>
        <v>218540504</v>
      </c>
      <c r="E18" s="34">
        <f t="shared" si="1"/>
        <v>233842750</v>
      </c>
      <c r="F18" s="35">
        <f t="shared" si="1"/>
        <v>246734443</v>
      </c>
      <c r="G18" s="37">
        <f t="shared" si="1"/>
        <v>246734443</v>
      </c>
      <c r="H18" s="38">
        <f t="shared" si="1"/>
        <v>149599854</v>
      </c>
      <c r="I18" s="34">
        <f t="shared" si="1"/>
        <v>248414756</v>
      </c>
      <c r="J18" s="35">
        <f t="shared" si="1"/>
        <v>252298334</v>
      </c>
      <c r="K18" s="37">
        <f t="shared" si="1"/>
        <v>264204313</v>
      </c>
    </row>
    <row r="19" spans="1:11" ht="13.5">
      <c r="A19" s="33" t="s">
        <v>29</v>
      </c>
      <c r="B19" s="39">
        <f>+B10-B18</f>
        <v>-59605090</v>
      </c>
      <c r="C19" s="40">
        <f aca="true" t="shared" si="2" ref="C19:K19">+C10-C18</f>
        <v>-47709328</v>
      </c>
      <c r="D19" s="41">
        <f t="shared" si="2"/>
        <v>-63121756</v>
      </c>
      <c r="E19" s="39">
        <f t="shared" si="2"/>
        <v>-41793550</v>
      </c>
      <c r="F19" s="40">
        <f t="shared" si="2"/>
        <v>-19481666</v>
      </c>
      <c r="G19" s="42">
        <f t="shared" si="2"/>
        <v>-19481666</v>
      </c>
      <c r="H19" s="43">
        <f t="shared" si="2"/>
        <v>20998483</v>
      </c>
      <c r="I19" s="39">
        <f t="shared" si="2"/>
        <v>-55170256</v>
      </c>
      <c r="J19" s="40">
        <f t="shared" si="2"/>
        <v>-45890343</v>
      </c>
      <c r="K19" s="42">
        <f t="shared" si="2"/>
        <v>-48001293</v>
      </c>
    </row>
    <row r="20" spans="1:11" ht="25.5">
      <c r="A20" s="44" t="s">
        <v>30</v>
      </c>
      <c r="B20" s="45">
        <v>71410768</v>
      </c>
      <c r="C20" s="46">
        <v>0</v>
      </c>
      <c r="D20" s="47">
        <v>33794000</v>
      </c>
      <c r="E20" s="45">
        <v>60181000</v>
      </c>
      <c r="F20" s="46">
        <v>61381000</v>
      </c>
      <c r="G20" s="48">
        <v>61381000</v>
      </c>
      <c r="H20" s="49">
        <v>39623000</v>
      </c>
      <c r="I20" s="45">
        <v>77340000</v>
      </c>
      <c r="J20" s="46">
        <v>58904000</v>
      </c>
      <c r="K20" s="48">
        <v>57686000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11805678</v>
      </c>
      <c r="C22" s="58">
        <f aca="true" t="shared" si="3" ref="C22:K22">SUM(C19:C21)</f>
        <v>-47709328</v>
      </c>
      <c r="D22" s="59">
        <f t="shared" si="3"/>
        <v>-29327756</v>
      </c>
      <c r="E22" s="57">
        <f t="shared" si="3"/>
        <v>18387450</v>
      </c>
      <c r="F22" s="58">
        <f t="shared" si="3"/>
        <v>41899334</v>
      </c>
      <c r="G22" s="60">
        <f t="shared" si="3"/>
        <v>41899334</v>
      </c>
      <c r="H22" s="61">
        <f t="shared" si="3"/>
        <v>60621483</v>
      </c>
      <c r="I22" s="57">
        <f t="shared" si="3"/>
        <v>22169744</v>
      </c>
      <c r="J22" s="58">
        <f t="shared" si="3"/>
        <v>13013657</v>
      </c>
      <c r="K22" s="60">
        <f t="shared" si="3"/>
        <v>9684707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11805678</v>
      </c>
      <c r="C24" s="40">
        <f aca="true" t="shared" si="4" ref="C24:K24">SUM(C22:C23)</f>
        <v>-47709328</v>
      </c>
      <c r="D24" s="41">
        <f t="shared" si="4"/>
        <v>-29327756</v>
      </c>
      <c r="E24" s="39">
        <f t="shared" si="4"/>
        <v>18387450</v>
      </c>
      <c r="F24" s="40">
        <f t="shared" si="4"/>
        <v>41899334</v>
      </c>
      <c r="G24" s="42">
        <f t="shared" si="4"/>
        <v>41899334</v>
      </c>
      <c r="H24" s="43">
        <f t="shared" si="4"/>
        <v>60621483</v>
      </c>
      <c r="I24" s="39">
        <f t="shared" si="4"/>
        <v>22169744</v>
      </c>
      <c r="J24" s="40">
        <f t="shared" si="4"/>
        <v>13013657</v>
      </c>
      <c r="K24" s="42">
        <f t="shared" si="4"/>
        <v>9684707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61594120</v>
      </c>
      <c r="C27" s="7">
        <v>91858272</v>
      </c>
      <c r="D27" s="69">
        <v>563372850</v>
      </c>
      <c r="E27" s="70">
        <v>70849004</v>
      </c>
      <c r="F27" s="7">
        <v>102185837</v>
      </c>
      <c r="G27" s="71">
        <v>102185837</v>
      </c>
      <c r="H27" s="72">
        <v>33686746</v>
      </c>
      <c r="I27" s="70">
        <v>63197550</v>
      </c>
      <c r="J27" s="7">
        <v>60582829</v>
      </c>
      <c r="K27" s="71">
        <v>59442057</v>
      </c>
    </row>
    <row r="28" spans="1:11" ht="13.5">
      <c r="A28" s="73" t="s">
        <v>34</v>
      </c>
      <c r="B28" s="6">
        <v>33700724</v>
      </c>
      <c r="C28" s="6">
        <v>4418009</v>
      </c>
      <c r="D28" s="23">
        <v>43309916</v>
      </c>
      <c r="E28" s="24">
        <v>59367004</v>
      </c>
      <c r="F28" s="6">
        <v>56628198</v>
      </c>
      <c r="G28" s="25">
        <v>56628198</v>
      </c>
      <c r="H28" s="26">
        <v>0</v>
      </c>
      <c r="I28" s="24">
        <v>60312550</v>
      </c>
      <c r="J28" s="6">
        <v>58903999</v>
      </c>
      <c r="K28" s="25">
        <v>57686000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27893396</v>
      </c>
      <c r="C31" s="6">
        <v>0</v>
      </c>
      <c r="D31" s="23">
        <v>0</v>
      </c>
      <c r="E31" s="24">
        <v>11482000</v>
      </c>
      <c r="F31" s="6">
        <v>45557639</v>
      </c>
      <c r="G31" s="25">
        <v>45557639</v>
      </c>
      <c r="H31" s="26">
        <v>0</v>
      </c>
      <c r="I31" s="24">
        <v>2885000</v>
      </c>
      <c r="J31" s="6">
        <v>1678830</v>
      </c>
      <c r="K31" s="25">
        <v>1756057</v>
      </c>
    </row>
    <row r="32" spans="1:11" ht="13.5">
      <c r="A32" s="33" t="s">
        <v>37</v>
      </c>
      <c r="B32" s="7">
        <f>SUM(B28:B31)</f>
        <v>61594120</v>
      </c>
      <c r="C32" s="7">
        <f aca="true" t="shared" si="5" ref="C32:K32">SUM(C28:C31)</f>
        <v>4418009</v>
      </c>
      <c r="D32" s="69">
        <f t="shared" si="5"/>
        <v>43309916</v>
      </c>
      <c r="E32" s="70">
        <f t="shared" si="5"/>
        <v>70849004</v>
      </c>
      <c r="F32" s="7">
        <f t="shared" si="5"/>
        <v>102185837</v>
      </c>
      <c r="G32" s="71">
        <f t="shared" si="5"/>
        <v>102185837</v>
      </c>
      <c r="H32" s="72">
        <f t="shared" si="5"/>
        <v>0</v>
      </c>
      <c r="I32" s="70">
        <f t="shared" si="5"/>
        <v>63197550</v>
      </c>
      <c r="J32" s="7">
        <f t="shared" si="5"/>
        <v>60582829</v>
      </c>
      <c r="K32" s="71">
        <f t="shared" si="5"/>
        <v>59442057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94572702</v>
      </c>
      <c r="C35" s="6">
        <v>-3514875</v>
      </c>
      <c r="D35" s="23">
        <v>51957423</v>
      </c>
      <c r="E35" s="24">
        <v>114805384</v>
      </c>
      <c r="F35" s="6">
        <v>115024072</v>
      </c>
      <c r="G35" s="25">
        <v>115024072</v>
      </c>
      <c r="H35" s="26">
        <v>23242348</v>
      </c>
      <c r="I35" s="24">
        <v>73423502</v>
      </c>
      <c r="J35" s="6">
        <v>75457710</v>
      </c>
      <c r="K35" s="25">
        <v>70384030</v>
      </c>
    </row>
    <row r="36" spans="1:11" ht="13.5">
      <c r="A36" s="22" t="s">
        <v>40</v>
      </c>
      <c r="B36" s="6">
        <v>392367144</v>
      </c>
      <c r="C36" s="6">
        <v>-34207370</v>
      </c>
      <c r="D36" s="23">
        <v>405648180</v>
      </c>
      <c r="E36" s="24">
        <v>439122647</v>
      </c>
      <c r="F36" s="6">
        <v>447881124</v>
      </c>
      <c r="G36" s="25">
        <v>447881124</v>
      </c>
      <c r="H36" s="26">
        <v>33686746</v>
      </c>
      <c r="I36" s="24">
        <v>537280563</v>
      </c>
      <c r="J36" s="6">
        <v>561935715</v>
      </c>
      <c r="K36" s="25">
        <v>587603143</v>
      </c>
    </row>
    <row r="37" spans="1:11" ht="13.5">
      <c r="A37" s="22" t="s">
        <v>41</v>
      </c>
      <c r="B37" s="6">
        <v>50609130</v>
      </c>
      <c r="C37" s="6">
        <v>6611514</v>
      </c>
      <c r="D37" s="23">
        <v>40969383</v>
      </c>
      <c r="E37" s="24">
        <v>14177855</v>
      </c>
      <c r="F37" s="6">
        <v>16449987</v>
      </c>
      <c r="G37" s="25">
        <v>16449987</v>
      </c>
      <c r="H37" s="26">
        <v>-3692434</v>
      </c>
      <c r="I37" s="24">
        <v>25513055</v>
      </c>
      <c r="J37" s="6">
        <v>21663346</v>
      </c>
      <c r="K37" s="25">
        <v>22694820</v>
      </c>
    </row>
    <row r="38" spans="1:11" ht="13.5">
      <c r="A38" s="22" t="s">
        <v>42</v>
      </c>
      <c r="B38" s="6">
        <v>1859489</v>
      </c>
      <c r="C38" s="6">
        <v>5094933</v>
      </c>
      <c r="D38" s="23">
        <v>7156928</v>
      </c>
      <c r="E38" s="24">
        <v>8535000</v>
      </c>
      <c r="F38" s="6">
        <v>22657164</v>
      </c>
      <c r="G38" s="25">
        <v>22657164</v>
      </c>
      <c r="H38" s="26">
        <v>0</v>
      </c>
      <c r="I38" s="24">
        <v>25866008</v>
      </c>
      <c r="J38" s="6">
        <v>27107577</v>
      </c>
      <c r="K38" s="25">
        <v>28408740</v>
      </c>
    </row>
    <row r="39" spans="1:11" ht="13.5">
      <c r="A39" s="22" t="s">
        <v>43</v>
      </c>
      <c r="B39" s="6">
        <v>434471227</v>
      </c>
      <c r="C39" s="6">
        <v>-1719365</v>
      </c>
      <c r="D39" s="23">
        <v>438807070</v>
      </c>
      <c r="E39" s="24">
        <v>531415176</v>
      </c>
      <c r="F39" s="6">
        <v>523798045</v>
      </c>
      <c r="G39" s="25">
        <v>523798045</v>
      </c>
      <c r="H39" s="26">
        <v>0</v>
      </c>
      <c r="I39" s="24">
        <v>559325002</v>
      </c>
      <c r="J39" s="6">
        <v>588622502</v>
      </c>
      <c r="K39" s="25">
        <v>606883613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68077541</v>
      </c>
      <c r="C42" s="6">
        <v>0</v>
      </c>
      <c r="D42" s="23">
        <v>67479782</v>
      </c>
      <c r="E42" s="24">
        <v>215396530</v>
      </c>
      <c r="F42" s="6">
        <v>217052617</v>
      </c>
      <c r="G42" s="25">
        <v>217052617</v>
      </c>
      <c r="H42" s="26">
        <v>100098580</v>
      </c>
      <c r="I42" s="24">
        <v>101224904</v>
      </c>
      <c r="J42" s="6">
        <v>312831673</v>
      </c>
      <c r="K42" s="25">
        <v>80199209</v>
      </c>
    </row>
    <row r="43" spans="1:11" ht="13.5">
      <c r="A43" s="22" t="s">
        <v>46</v>
      </c>
      <c r="B43" s="6">
        <v>-59588284</v>
      </c>
      <c r="C43" s="6">
        <v>0</v>
      </c>
      <c r="D43" s="23">
        <v>-7974282</v>
      </c>
      <c r="E43" s="24">
        <v>-69444004</v>
      </c>
      <c r="F43" s="6">
        <v>-101740837</v>
      </c>
      <c r="G43" s="25">
        <v>-101740837</v>
      </c>
      <c r="H43" s="26">
        <v>-197567</v>
      </c>
      <c r="I43" s="24">
        <v>-62697550</v>
      </c>
      <c r="J43" s="6">
        <v>-60059829</v>
      </c>
      <c r="K43" s="25">
        <v>-56488420</v>
      </c>
    </row>
    <row r="44" spans="1:11" ht="13.5">
      <c r="A44" s="22" t="s">
        <v>47</v>
      </c>
      <c r="B44" s="6">
        <v>-413641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87398418</v>
      </c>
      <c r="C45" s="7">
        <v>0</v>
      </c>
      <c r="D45" s="69">
        <v>199823194</v>
      </c>
      <c r="E45" s="70">
        <v>245863964</v>
      </c>
      <c r="F45" s="7">
        <v>290399463</v>
      </c>
      <c r="G45" s="71">
        <v>290399463</v>
      </c>
      <c r="H45" s="72">
        <v>87990907</v>
      </c>
      <c r="I45" s="70">
        <v>87589387</v>
      </c>
      <c r="J45" s="7">
        <v>318448307</v>
      </c>
      <c r="K45" s="71">
        <v>84490323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87398417</v>
      </c>
      <c r="C48" s="6">
        <v>0</v>
      </c>
      <c r="D48" s="23">
        <v>49062032</v>
      </c>
      <c r="E48" s="24">
        <v>109207085</v>
      </c>
      <c r="F48" s="6">
        <v>104137340</v>
      </c>
      <c r="G48" s="25">
        <v>104137340</v>
      </c>
      <c r="H48" s="26">
        <v>20578644</v>
      </c>
      <c r="I48" s="24">
        <v>61698387</v>
      </c>
      <c r="J48" s="6">
        <v>63186046</v>
      </c>
      <c r="K48" s="25">
        <v>57540330</v>
      </c>
    </row>
    <row r="49" spans="1:11" ht="13.5">
      <c r="A49" s="22" t="s">
        <v>51</v>
      </c>
      <c r="B49" s="6">
        <f>+B75</f>
        <v>4499261.316365525</v>
      </c>
      <c r="C49" s="6">
        <f aca="true" t="shared" si="6" ref="C49:K49">+C75</f>
        <v>6414102</v>
      </c>
      <c r="D49" s="23">
        <f t="shared" si="6"/>
        <v>-7039614.403458688</v>
      </c>
      <c r="E49" s="24">
        <f t="shared" si="6"/>
        <v>6524906.921246241</v>
      </c>
      <c r="F49" s="6">
        <f t="shared" si="6"/>
        <v>11131575.0301509</v>
      </c>
      <c r="G49" s="25">
        <f t="shared" si="6"/>
        <v>11131575.0301509</v>
      </c>
      <c r="H49" s="26">
        <f t="shared" si="6"/>
        <v>-5517481.735773947</v>
      </c>
      <c r="I49" s="24">
        <f t="shared" si="6"/>
        <v>9358418.286637232</v>
      </c>
      <c r="J49" s="6">
        <f t="shared" si="6"/>
        <v>4756343.860890193</v>
      </c>
      <c r="K49" s="25">
        <f t="shared" si="6"/>
        <v>5000397.026476193</v>
      </c>
    </row>
    <row r="50" spans="1:11" ht="13.5">
      <c r="A50" s="33" t="s">
        <v>52</v>
      </c>
      <c r="B50" s="7">
        <f>+B48-B49</f>
        <v>82899155.68363447</v>
      </c>
      <c r="C50" s="7">
        <f aca="true" t="shared" si="7" ref="C50:K50">+C48-C49</f>
        <v>-6414102</v>
      </c>
      <c r="D50" s="69">
        <f t="shared" si="7"/>
        <v>56101646.403458685</v>
      </c>
      <c r="E50" s="70">
        <f t="shared" si="7"/>
        <v>102682178.07875375</v>
      </c>
      <c r="F50" s="7">
        <f t="shared" si="7"/>
        <v>93005764.9698491</v>
      </c>
      <c r="G50" s="71">
        <f t="shared" si="7"/>
        <v>93005764.9698491</v>
      </c>
      <c r="H50" s="72">
        <f t="shared" si="7"/>
        <v>26096125.735773947</v>
      </c>
      <c r="I50" s="70">
        <f t="shared" si="7"/>
        <v>52339968.71336277</v>
      </c>
      <c r="J50" s="7">
        <f t="shared" si="7"/>
        <v>58429702.139109805</v>
      </c>
      <c r="K50" s="71">
        <f t="shared" si="7"/>
        <v>52539932.97352381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392367144</v>
      </c>
      <c r="C53" s="6">
        <v>52252957</v>
      </c>
      <c r="D53" s="23">
        <v>403657543</v>
      </c>
      <c r="E53" s="24">
        <v>410622647</v>
      </c>
      <c r="F53" s="6">
        <v>422690459</v>
      </c>
      <c r="G53" s="25">
        <v>422690459</v>
      </c>
      <c r="H53" s="26">
        <v>23580463</v>
      </c>
      <c r="I53" s="24">
        <v>442032700</v>
      </c>
      <c r="J53" s="6">
        <v>467572961</v>
      </c>
      <c r="K53" s="25">
        <v>492748739</v>
      </c>
    </row>
    <row r="54" spans="1:11" ht="13.5">
      <c r="A54" s="22" t="s">
        <v>55</v>
      </c>
      <c r="B54" s="6">
        <v>42725386</v>
      </c>
      <c r="C54" s="6">
        <v>0</v>
      </c>
      <c r="D54" s="23">
        <v>50534989</v>
      </c>
      <c r="E54" s="24">
        <v>50500000</v>
      </c>
      <c r="F54" s="6">
        <v>50500000</v>
      </c>
      <c r="G54" s="25">
        <v>50500000</v>
      </c>
      <c r="H54" s="26">
        <v>0</v>
      </c>
      <c r="I54" s="24">
        <v>49500000</v>
      </c>
      <c r="J54" s="6">
        <v>51777000</v>
      </c>
      <c r="K54" s="25">
        <v>54158742</v>
      </c>
    </row>
    <row r="55" spans="1:11" ht="13.5">
      <c r="A55" s="22" t="s">
        <v>56</v>
      </c>
      <c r="B55" s="6">
        <v>0</v>
      </c>
      <c r="C55" s="6">
        <v>21269752</v>
      </c>
      <c r="D55" s="23">
        <v>48308901</v>
      </c>
      <c r="E55" s="24">
        <v>28921000</v>
      </c>
      <c r="F55" s="6">
        <v>37613296</v>
      </c>
      <c r="G55" s="25">
        <v>37613296</v>
      </c>
      <c r="H55" s="26">
        <v>7454831</v>
      </c>
      <c r="I55" s="24">
        <v>30582316</v>
      </c>
      <c r="J55" s="6">
        <v>27806174</v>
      </c>
      <c r="K55" s="25">
        <v>25157675</v>
      </c>
    </row>
    <row r="56" spans="1:11" ht="13.5">
      <c r="A56" s="22" t="s">
        <v>57</v>
      </c>
      <c r="B56" s="6">
        <v>5581821</v>
      </c>
      <c r="C56" s="6">
        <v>26303</v>
      </c>
      <c r="D56" s="23">
        <v>-345089</v>
      </c>
      <c r="E56" s="24">
        <v>4920000</v>
      </c>
      <c r="F56" s="6">
        <v>719467</v>
      </c>
      <c r="G56" s="25">
        <v>719467</v>
      </c>
      <c r="H56" s="26">
        <v>368787</v>
      </c>
      <c r="I56" s="24">
        <v>5050000</v>
      </c>
      <c r="J56" s="6">
        <v>5282300</v>
      </c>
      <c r="K56" s="25">
        <v>5525287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48975</v>
      </c>
      <c r="C62" s="98">
        <v>48975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3500000</v>
      </c>
      <c r="C64" s="98">
        <v>3800000</v>
      </c>
      <c r="D64" s="99">
        <v>0</v>
      </c>
      <c r="E64" s="97">
        <v>6000000</v>
      </c>
      <c r="F64" s="98">
        <v>6000000</v>
      </c>
      <c r="G64" s="99">
        <v>6000000</v>
      </c>
      <c r="H64" s="100">
        <v>6000000</v>
      </c>
      <c r="I64" s="97">
        <v>4000000</v>
      </c>
      <c r="J64" s="98">
        <v>4184000</v>
      </c>
      <c r="K64" s="99">
        <v>4376464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10429</v>
      </c>
      <c r="F65" s="98">
        <v>10429</v>
      </c>
      <c r="G65" s="99">
        <v>10429</v>
      </c>
      <c r="H65" s="100">
        <v>10429</v>
      </c>
      <c r="I65" s="97">
        <v>10429</v>
      </c>
      <c r="J65" s="98">
        <v>11013</v>
      </c>
      <c r="K65" s="99">
        <v>11630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3.351154949048508</v>
      </c>
      <c r="C70" s="5">
        <f aca="true" t="shared" si="8" ref="C70:K70">IF(ISERROR(C71/C72),0,(C71/C72))</f>
        <v>0</v>
      </c>
      <c r="D70" s="5">
        <f t="shared" si="8"/>
        <v>7.993474941194018</v>
      </c>
      <c r="E70" s="5">
        <f t="shared" si="8"/>
        <v>0.8311360430648236</v>
      </c>
      <c r="F70" s="5">
        <f t="shared" si="8"/>
        <v>0.36957022271229784</v>
      </c>
      <c r="G70" s="5">
        <f t="shared" si="8"/>
        <v>0.36957022271229784</v>
      </c>
      <c r="H70" s="5">
        <f t="shared" si="8"/>
        <v>0.6851541071282496</v>
      </c>
      <c r="I70" s="5">
        <f t="shared" si="8"/>
        <v>0.926185944731695</v>
      </c>
      <c r="J70" s="5">
        <f t="shared" si="8"/>
        <v>0.9261858977812469</v>
      </c>
      <c r="K70" s="5">
        <f t="shared" si="8"/>
        <v>0.9261859879570378</v>
      </c>
    </row>
    <row r="71" spans="1:11" ht="12.75" hidden="1">
      <c r="A71" s="2" t="s">
        <v>120</v>
      </c>
      <c r="B71" s="2">
        <f>+B83</f>
        <v>40714847</v>
      </c>
      <c r="C71" s="2">
        <f aca="true" t="shared" si="9" ref="C71:K71">+C83</f>
        <v>0</v>
      </c>
      <c r="D71" s="2">
        <f t="shared" si="9"/>
        <v>61898952</v>
      </c>
      <c r="E71" s="2">
        <f t="shared" si="9"/>
        <v>24007530</v>
      </c>
      <c r="F71" s="2">
        <f t="shared" si="9"/>
        <v>24463617</v>
      </c>
      <c r="G71" s="2">
        <f t="shared" si="9"/>
        <v>24463617</v>
      </c>
      <c r="H71" s="2">
        <f t="shared" si="9"/>
        <v>8300407</v>
      </c>
      <c r="I71" s="2">
        <f t="shared" si="9"/>
        <v>23913658</v>
      </c>
      <c r="J71" s="2">
        <f t="shared" si="9"/>
        <v>25013685</v>
      </c>
      <c r="K71" s="2">
        <f t="shared" si="9"/>
        <v>26164317</v>
      </c>
    </row>
    <row r="72" spans="1:11" ht="12.75" hidden="1">
      <c r="A72" s="2" t="s">
        <v>121</v>
      </c>
      <c r="B72" s="2">
        <f>+B77</f>
        <v>12149497</v>
      </c>
      <c r="C72" s="2">
        <f aca="true" t="shared" si="10" ref="C72:K72">+C77</f>
        <v>-834919</v>
      </c>
      <c r="D72" s="2">
        <f t="shared" si="10"/>
        <v>7743685</v>
      </c>
      <c r="E72" s="2">
        <f t="shared" si="10"/>
        <v>28885199</v>
      </c>
      <c r="F72" s="2">
        <f t="shared" si="10"/>
        <v>66194773</v>
      </c>
      <c r="G72" s="2">
        <f t="shared" si="10"/>
        <v>66194773</v>
      </c>
      <c r="H72" s="2">
        <f t="shared" si="10"/>
        <v>12114657</v>
      </c>
      <c r="I72" s="2">
        <f t="shared" si="10"/>
        <v>25819500</v>
      </c>
      <c r="J72" s="2">
        <f t="shared" si="10"/>
        <v>27007197</v>
      </c>
      <c r="K72" s="2">
        <f t="shared" si="10"/>
        <v>28249528</v>
      </c>
    </row>
    <row r="73" spans="1:11" ht="12.75" hidden="1">
      <c r="A73" s="2" t="s">
        <v>122</v>
      </c>
      <c r="B73" s="2">
        <f>+B74</f>
        <v>-7221362.666666667</v>
      </c>
      <c r="C73" s="2">
        <f aca="true" t="shared" si="11" ref="C73:K73">+(C78+C80+C81+C82)-(B78+B80+B81+B82)</f>
        <v>-10689160</v>
      </c>
      <c r="D73" s="2">
        <f t="shared" si="11"/>
        <v>6410266</v>
      </c>
      <c r="E73" s="2">
        <f t="shared" si="11"/>
        <v>2702908</v>
      </c>
      <c r="F73" s="2">
        <f>+(F78+F80+F81+F82)-(D78+D80+D81+D82)</f>
        <v>7991341</v>
      </c>
      <c r="G73" s="2">
        <f>+(G78+G80+G81+G82)-(D78+D80+D81+D82)</f>
        <v>7991341</v>
      </c>
      <c r="H73" s="2">
        <f>+(H78+H80+H81+H82)-(D78+D80+D81+D82)</f>
        <v>-231687</v>
      </c>
      <c r="I73" s="2">
        <f>+(I78+I80+I81+I82)-(E78+E80+E81+E82)</f>
        <v>6126816</v>
      </c>
      <c r="J73" s="2">
        <f t="shared" si="11"/>
        <v>546549</v>
      </c>
      <c r="K73" s="2">
        <f t="shared" si="11"/>
        <v>572036</v>
      </c>
    </row>
    <row r="74" spans="1:11" ht="12.75" hidden="1">
      <c r="A74" s="2" t="s">
        <v>123</v>
      </c>
      <c r="B74" s="2">
        <f>+TREND(C74:E74)</f>
        <v>-7221362.666666667</v>
      </c>
      <c r="C74" s="2">
        <f>+C73</f>
        <v>-10689160</v>
      </c>
      <c r="D74" s="2">
        <f aca="true" t="shared" si="12" ref="D74:K74">+D73</f>
        <v>6410266</v>
      </c>
      <c r="E74" s="2">
        <f t="shared" si="12"/>
        <v>2702908</v>
      </c>
      <c r="F74" s="2">
        <f t="shared" si="12"/>
        <v>7991341</v>
      </c>
      <c r="G74" s="2">
        <f t="shared" si="12"/>
        <v>7991341</v>
      </c>
      <c r="H74" s="2">
        <f t="shared" si="12"/>
        <v>-231687</v>
      </c>
      <c r="I74" s="2">
        <f t="shared" si="12"/>
        <v>6126816</v>
      </c>
      <c r="J74" s="2">
        <f t="shared" si="12"/>
        <v>546549</v>
      </c>
      <c r="K74" s="2">
        <f t="shared" si="12"/>
        <v>572036</v>
      </c>
    </row>
    <row r="75" spans="1:11" ht="12.75" hidden="1">
      <c r="A75" s="2" t="s">
        <v>124</v>
      </c>
      <c r="B75" s="2">
        <f>+B84-(((B80+B81+B78)*B70)-B79)</f>
        <v>4499261.316365525</v>
      </c>
      <c r="C75" s="2">
        <f aca="true" t="shared" si="13" ref="C75:K75">+C84-(((C80+C81+C78)*C70)-C79)</f>
        <v>6414102</v>
      </c>
      <c r="D75" s="2">
        <f t="shared" si="13"/>
        <v>-7039614.403458688</v>
      </c>
      <c r="E75" s="2">
        <f t="shared" si="13"/>
        <v>6524906.921246241</v>
      </c>
      <c r="F75" s="2">
        <f t="shared" si="13"/>
        <v>11131575.0301509</v>
      </c>
      <c r="G75" s="2">
        <f t="shared" si="13"/>
        <v>11131575.0301509</v>
      </c>
      <c r="H75" s="2">
        <f t="shared" si="13"/>
        <v>-5517481.735773947</v>
      </c>
      <c r="I75" s="2">
        <f t="shared" si="13"/>
        <v>9358418.286637232</v>
      </c>
      <c r="J75" s="2">
        <f t="shared" si="13"/>
        <v>4756343.860890193</v>
      </c>
      <c r="K75" s="2">
        <f t="shared" si="13"/>
        <v>5000397.026476193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12149497</v>
      </c>
      <c r="C77" s="3">
        <v>-834919</v>
      </c>
      <c r="D77" s="3">
        <v>7743685</v>
      </c>
      <c r="E77" s="3">
        <v>28885199</v>
      </c>
      <c r="F77" s="3">
        <v>66194773</v>
      </c>
      <c r="G77" s="3">
        <v>66194773</v>
      </c>
      <c r="H77" s="3">
        <v>12114657</v>
      </c>
      <c r="I77" s="3">
        <v>25819500</v>
      </c>
      <c r="J77" s="3">
        <v>27007197</v>
      </c>
      <c r="K77" s="3">
        <v>28249528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28541402</v>
      </c>
      <c r="C79" s="3">
        <v>6414102</v>
      </c>
      <c r="D79" s="3">
        <v>16104621</v>
      </c>
      <c r="E79" s="3">
        <v>11177855</v>
      </c>
      <c r="F79" s="3">
        <v>15154987</v>
      </c>
      <c r="G79" s="3">
        <v>15154987</v>
      </c>
      <c r="H79" s="3">
        <v>-3692434</v>
      </c>
      <c r="I79" s="3">
        <v>20218055</v>
      </c>
      <c r="J79" s="3">
        <v>16122186</v>
      </c>
      <c r="K79" s="3">
        <v>16896052</v>
      </c>
    </row>
    <row r="80" spans="1:11" ht="12.75" hidden="1">
      <c r="A80" s="1" t="s">
        <v>69</v>
      </c>
      <c r="B80" s="3">
        <v>246848</v>
      </c>
      <c r="C80" s="3">
        <v>-3522875</v>
      </c>
      <c r="D80" s="3">
        <v>1559743</v>
      </c>
      <c r="E80" s="3">
        <v>5598299</v>
      </c>
      <c r="F80" s="3">
        <v>7289560</v>
      </c>
      <c r="G80" s="3">
        <v>7289560</v>
      </c>
      <c r="H80" s="3">
        <v>2839756</v>
      </c>
      <c r="I80" s="3">
        <v>8127943</v>
      </c>
      <c r="J80" s="3">
        <v>8501828</v>
      </c>
      <c r="K80" s="3">
        <v>8892912</v>
      </c>
    </row>
    <row r="81" spans="1:11" ht="12.75" hidden="1">
      <c r="A81" s="1" t="s">
        <v>70</v>
      </c>
      <c r="B81" s="3">
        <v>6927437</v>
      </c>
      <c r="C81" s="3">
        <v>8000</v>
      </c>
      <c r="D81" s="3">
        <v>1335648</v>
      </c>
      <c r="E81" s="3">
        <v>0</v>
      </c>
      <c r="F81" s="3">
        <v>3597172</v>
      </c>
      <c r="G81" s="3">
        <v>3597172</v>
      </c>
      <c r="H81" s="3">
        <v>-176052</v>
      </c>
      <c r="I81" s="3">
        <v>3597172</v>
      </c>
      <c r="J81" s="3">
        <v>3769836</v>
      </c>
      <c r="K81" s="3">
        <v>3950788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40714847</v>
      </c>
      <c r="C83" s="3">
        <v>0</v>
      </c>
      <c r="D83" s="3">
        <v>61898952</v>
      </c>
      <c r="E83" s="3">
        <v>24007530</v>
      </c>
      <c r="F83" s="3">
        <v>24463617</v>
      </c>
      <c r="G83" s="3">
        <v>24463617</v>
      </c>
      <c r="H83" s="3">
        <v>8300407</v>
      </c>
      <c r="I83" s="3">
        <v>23913658</v>
      </c>
      <c r="J83" s="3">
        <v>25013685</v>
      </c>
      <c r="K83" s="3">
        <v>26164317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5396818</v>
      </c>
      <c r="C5" s="6">
        <v>6619412</v>
      </c>
      <c r="D5" s="23">
        <v>5388681</v>
      </c>
      <c r="E5" s="24">
        <v>6580886</v>
      </c>
      <c r="F5" s="6">
        <v>12000000</v>
      </c>
      <c r="G5" s="25">
        <v>12000000</v>
      </c>
      <c r="H5" s="26">
        <v>11322545</v>
      </c>
      <c r="I5" s="24">
        <v>12552000</v>
      </c>
      <c r="J5" s="6">
        <v>1322808</v>
      </c>
      <c r="K5" s="25">
        <v>1322808</v>
      </c>
    </row>
    <row r="6" spans="1:11" ht="13.5">
      <c r="A6" s="22" t="s">
        <v>19</v>
      </c>
      <c r="B6" s="6">
        <v>7811613</v>
      </c>
      <c r="C6" s="6">
        <v>12328906</v>
      </c>
      <c r="D6" s="23">
        <v>9745489</v>
      </c>
      <c r="E6" s="24">
        <v>8615603</v>
      </c>
      <c r="F6" s="6">
        <v>16299939</v>
      </c>
      <c r="G6" s="25">
        <v>16299939</v>
      </c>
      <c r="H6" s="26">
        <v>13334092</v>
      </c>
      <c r="I6" s="24">
        <v>16230328</v>
      </c>
      <c r="J6" s="6">
        <v>17126186</v>
      </c>
      <c r="K6" s="25">
        <v>18071314</v>
      </c>
    </row>
    <row r="7" spans="1:11" ht="13.5">
      <c r="A7" s="22" t="s">
        <v>20</v>
      </c>
      <c r="B7" s="6">
        <v>713123</v>
      </c>
      <c r="C7" s="6">
        <v>155131</v>
      </c>
      <c r="D7" s="23">
        <v>487168</v>
      </c>
      <c r="E7" s="24">
        <v>633600</v>
      </c>
      <c r="F7" s="6">
        <v>0</v>
      </c>
      <c r="G7" s="25">
        <v>0</v>
      </c>
      <c r="H7" s="26">
        <v>122730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61623399</v>
      </c>
      <c r="C8" s="6">
        <v>1233317</v>
      </c>
      <c r="D8" s="23">
        <v>65179000</v>
      </c>
      <c r="E8" s="24">
        <v>71690292</v>
      </c>
      <c r="F8" s="6">
        <v>73049036</v>
      </c>
      <c r="G8" s="25">
        <v>73049036</v>
      </c>
      <c r="H8" s="26">
        <v>56605806</v>
      </c>
      <c r="I8" s="24">
        <v>79125784</v>
      </c>
      <c r="J8" s="6">
        <v>80162469</v>
      </c>
      <c r="K8" s="25">
        <v>83862482</v>
      </c>
    </row>
    <row r="9" spans="1:11" ht="13.5">
      <c r="A9" s="22" t="s">
        <v>22</v>
      </c>
      <c r="B9" s="6">
        <v>9358967</v>
      </c>
      <c r="C9" s="6">
        <v>7044583</v>
      </c>
      <c r="D9" s="23">
        <v>8513040</v>
      </c>
      <c r="E9" s="24">
        <v>15349832</v>
      </c>
      <c r="F9" s="6">
        <v>11162608</v>
      </c>
      <c r="G9" s="25">
        <v>11162608</v>
      </c>
      <c r="H9" s="26">
        <v>4047356</v>
      </c>
      <c r="I9" s="24">
        <v>11751217</v>
      </c>
      <c r="J9" s="6">
        <v>12381071</v>
      </c>
      <c r="K9" s="25">
        <v>12922712</v>
      </c>
    </row>
    <row r="10" spans="1:11" ht="25.5">
      <c r="A10" s="27" t="s">
        <v>114</v>
      </c>
      <c r="B10" s="28">
        <f>SUM(B5:B9)</f>
        <v>84903920</v>
      </c>
      <c r="C10" s="29">
        <f aca="true" t="shared" si="0" ref="C10:K10">SUM(C5:C9)</f>
        <v>27381349</v>
      </c>
      <c r="D10" s="30">
        <f t="shared" si="0"/>
        <v>89313378</v>
      </c>
      <c r="E10" s="28">
        <f t="shared" si="0"/>
        <v>102870213</v>
      </c>
      <c r="F10" s="29">
        <f t="shared" si="0"/>
        <v>112511583</v>
      </c>
      <c r="G10" s="31">
        <f t="shared" si="0"/>
        <v>112511583</v>
      </c>
      <c r="H10" s="32">
        <f t="shared" si="0"/>
        <v>85432529</v>
      </c>
      <c r="I10" s="28">
        <f t="shared" si="0"/>
        <v>119659329</v>
      </c>
      <c r="J10" s="29">
        <f t="shared" si="0"/>
        <v>110992534</v>
      </c>
      <c r="K10" s="31">
        <f t="shared" si="0"/>
        <v>116179316</v>
      </c>
    </row>
    <row r="11" spans="1:11" ht="13.5">
      <c r="A11" s="22" t="s">
        <v>23</v>
      </c>
      <c r="B11" s="6">
        <v>37143100</v>
      </c>
      <c r="C11" s="6">
        <v>34242478</v>
      </c>
      <c r="D11" s="23">
        <v>37922347</v>
      </c>
      <c r="E11" s="24">
        <v>43152406</v>
      </c>
      <c r="F11" s="6">
        <v>33068189</v>
      </c>
      <c r="G11" s="25">
        <v>33068189</v>
      </c>
      <c r="H11" s="26">
        <v>27775282</v>
      </c>
      <c r="I11" s="24">
        <v>36468731</v>
      </c>
      <c r="J11" s="6">
        <v>38139152</v>
      </c>
      <c r="K11" s="25">
        <v>39886000</v>
      </c>
    </row>
    <row r="12" spans="1:11" ht="13.5">
      <c r="A12" s="22" t="s">
        <v>24</v>
      </c>
      <c r="B12" s="6">
        <v>5353973</v>
      </c>
      <c r="C12" s="6">
        <v>7788201</v>
      </c>
      <c r="D12" s="23">
        <v>5678381</v>
      </c>
      <c r="E12" s="24">
        <v>7394204</v>
      </c>
      <c r="F12" s="6">
        <v>4554207</v>
      </c>
      <c r="G12" s="25">
        <v>4554207</v>
      </c>
      <c r="H12" s="26">
        <v>5118984</v>
      </c>
      <c r="I12" s="24">
        <v>5370755</v>
      </c>
      <c r="J12" s="6">
        <v>1812045</v>
      </c>
      <c r="K12" s="25">
        <v>5894496</v>
      </c>
    </row>
    <row r="13" spans="1:11" ht="13.5">
      <c r="A13" s="22" t="s">
        <v>115</v>
      </c>
      <c r="B13" s="6">
        <v>5919137</v>
      </c>
      <c r="C13" s="6">
        <v>0</v>
      </c>
      <c r="D13" s="23">
        <v>18967683</v>
      </c>
      <c r="E13" s="24">
        <v>7106432</v>
      </c>
      <c r="F13" s="6">
        <v>2374709</v>
      </c>
      <c r="G13" s="25">
        <v>2374709</v>
      </c>
      <c r="H13" s="26">
        <v>0</v>
      </c>
      <c r="I13" s="24">
        <v>2502943</v>
      </c>
      <c r="J13" s="6">
        <v>2618083</v>
      </c>
      <c r="K13" s="25">
        <v>2738515</v>
      </c>
    </row>
    <row r="14" spans="1:11" ht="13.5">
      <c r="A14" s="22" t="s">
        <v>25</v>
      </c>
      <c r="B14" s="6">
        <v>672213</v>
      </c>
      <c r="C14" s="6">
        <v>391655</v>
      </c>
      <c r="D14" s="23">
        <v>504058</v>
      </c>
      <c r="E14" s="24">
        <v>368527</v>
      </c>
      <c r="F14" s="6">
        <v>608532</v>
      </c>
      <c r="G14" s="25">
        <v>608532</v>
      </c>
      <c r="H14" s="26">
        <v>638814</v>
      </c>
      <c r="I14" s="24">
        <v>140510</v>
      </c>
      <c r="J14" s="6">
        <v>146978</v>
      </c>
      <c r="K14" s="25">
        <v>153739</v>
      </c>
    </row>
    <row r="15" spans="1:11" ht="13.5">
      <c r="A15" s="22" t="s">
        <v>26</v>
      </c>
      <c r="B15" s="6">
        <v>11047195</v>
      </c>
      <c r="C15" s="6">
        <v>3107309</v>
      </c>
      <c r="D15" s="23">
        <v>12636668</v>
      </c>
      <c r="E15" s="24">
        <v>14207052</v>
      </c>
      <c r="F15" s="6">
        <v>17898829</v>
      </c>
      <c r="G15" s="25">
        <v>17898829</v>
      </c>
      <c r="H15" s="26">
        <v>13216521</v>
      </c>
      <c r="I15" s="24">
        <v>14141572</v>
      </c>
      <c r="J15" s="6">
        <v>14792093</v>
      </c>
      <c r="K15" s="25">
        <v>15472529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32093880</v>
      </c>
      <c r="C17" s="6">
        <v>21820026</v>
      </c>
      <c r="D17" s="23">
        <v>39302244</v>
      </c>
      <c r="E17" s="24">
        <v>26910708</v>
      </c>
      <c r="F17" s="6">
        <v>29626614</v>
      </c>
      <c r="G17" s="25">
        <v>29626614</v>
      </c>
      <c r="H17" s="26">
        <v>24856498</v>
      </c>
      <c r="I17" s="24">
        <v>34855464</v>
      </c>
      <c r="J17" s="6">
        <v>33231091</v>
      </c>
      <c r="K17" s="25">
        <v>34770929</v>
      </c>
    </row>
    <row r="18" spans="1:11" ht="13.5">
      <c r="A18" s="33" t="s">
        <v>28</v>
      </c>
      <c r="B18" s="34">
        <f>SUM(B11:B17)</f>
        <v>92229498</v>
      </c>
      <c r="C18" s="35">
        <f aca="true" t="shared" si="1" ref="C18:K18">SUM(C11:C17)</f>
        <v>67349669</v>
      </c>
      <c r="D18" s="36">
        <f t="shared" si="1"/>
        <v>115011381</v>
      </c>
      <c r="E18" s="34">
        <f t="shared" si="1"/>
        <v>99139329</v>
      </c>
      <c r="F18" s="35">
        <f t="shared" si="1"/>
        <v>88131080</v>
      </c>
      <c r="G18" s="37">
        <f t="shared" si="1"/>
        <v>88131080</v>
      </c>
      <c r="H18" s="38">
        <f t="shared" si="1"/>
        <v>71606099</v>
      </c>
      <c r="I18" s="34">
        <f t="shared" si="1"/>
        <v>93479975</v>
      </c>
      <c r="J18" s="35">
        <f t="shared" si="1"/>
        <v>90739442</v>
      </c>
      <c r="K18" s="37">
        <f t="shared" si="1"/>
        <v>98916208</v>
      </c>
    </row>
    <row r="19" spans="1:11" ht="13.5">
      <c r="A19" s="33" t="s">
        <v>29</v>
      </c>
      <c r="B19" s="39">
        <f>+B10-B18</f>
        <v>-7325578</v>
      </c>
      <c r="C19" s="40">
        <f aca="true" t="shared" si="2" ref="C19:K19">+C10-C18</f>
        <v>-39968320</v>
      </c>
      <c r="D19" s="41">
        <f t="shared" si="2"/>
        <v>-25698003</v>
      </c>
      <c r="E19" s="39">
        <f t="shared" si="2"/>
        <v>3730884</v>
      </c>
      <c r="F19" s="40">
        <f t="shared" si="2"/>
        <v>24380503</v>
      </c>
      <c r="G19" s="42">
        <f t="shared" si="2"/>
        <v>24380503</v>
      </c>
      <c r="H19" s="43">
        <f t="shared" si="2"/>
        <v>13826430</v>
      </c>
      <c r="I19" s="39">
        <f t="shared" si="2"/>
        <v>26179354</v>
      </c>
      <c r="J19" s="40">
        <f t="shared" si="2"/>
        <v>20253092</v>
      </c>
      <c r="K19" s="42">
        <f t="shared" si="2"/>
        <v>17263108</v>
      </c>
    </row>
    <row r="20" spans="1:11" ht="25.5">
      <c r="A20" s="44" t="s">
        <v>30</v>
      </c>
      <c r="B20" s="45">
        <v>17220544</v>
      </c>
      <c r="C20" s="46">
        <v>0</v>
      </c>
      <c r="D20" s="47">
        <v>17371759</v>
      </c>
      <c r="E20" s="45">
        <v>25149133</v>
      </c>
      <c r="F20" s="46">
        <v>32724000</v>
      </c>
      <c r="G20" s="48">
        <v>32724000</v>
      </c>
      <c r="H20" s="49">
        <v>54801</v>
      </c>
      <c r="I20" s="45">
        <v>20580404</v>
      </c>
      <c r="J20" s="46">
        <v>21527104</v>
      </c>
      <c r="K20" s="48">
        <v>22517350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9894966</v>
      </c>
      <c r="C22" s="58">
        <f aca="true" t="shared" si="3" ref="C22:K22">SUM(C19:C21)</f>
        <v>-39968320</v>
      </c>
      <c r="D22" s="59">
        <f t="shared" si="3"/>
        <v>-8326244</v>
      </c>
      <c r="E22" s="57">
        <f t="shared" si="3"/>
        <v>28880017</v>
      </c>
      <c r="F22" s="58">
        <f t="shared" si="3"/>
        <v>57104503</v>
      </c>
      <c r="G22" s="60">
        <f t="shared" si="3"/>
        <v>57104503</v>
      </c>
      <c r="H22" s="61">
        <f t="shared" si="3"/>
        <v>13881231</v>
      </c>
      <c r="I22" s="57">
        <f t="shared" si="3"/>
        <v>46759758</v>
      </c>
      <c r="J22" s="58">
        <f t="shared" si="3"/>
        <v>41780196</v>
      </c>
      <c r="K22" s="60">
        <f t="shared" si="3"/>
        <v>39780458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9894966</v>
      </c>
      <c r="C24" s="40">
        <f aca="true" t="shared" si="4" ref="C24:K24">SUM(C22:C23)</f>
        <v>-39968320</v>
      </c>
      <c r="D24" s="41">
        <f t="shared" si="4"/>
        <v>-8326244</v>
      </c>
      <c r="E24" s="39">
        <f t="shared" si="4"/>
        <v>28880017</v>
      </c>
      <c r="F24" s="40">
        <f t="shared" si="4"/>
        <v>57104503</v>
      </c>
      <c r="G24" s="42">
        <f t="shared" si="4"/>
        <v>57104503</v>
      </c>
      <c r="H24" s="43">
        <f t="shared" si="4"/>
        <v>13881231</v>
      </c>
      <c r="I24" s="39">
        <f t="shared" si="4"/>
        <v>46759758</v>
      </c>
      <c r="J24" s="40">
        <f t="shared" si="4"/>
        <v>41780196</v>
      </c>
      <c r="K24" s="42">
        <f t="shared" si="4"/>
        <v>39780458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16223697</v>
      </c>
      <c r="C27" s="7">
        <v>28287365</v>
      </c>
      <c r="D27" s="69">
        <v>17007140</v>
      </c>
      <c r="E27" s="70">
        <v>24239001</v>
      </c>
      <c r="F27" s="7">
        <v>36152607</v>
      </c>
      <c r="G27" s="71">
        <v>36152607</v>
      </c>
      <c r="H27" s="72">
        <v>14091361</v>
      </c>
      <c r="I27" s="70">
        <v>27159901</v>
      </c>
      <c r="J27" s="7">
        <v>28411163</v>
      </c>
      <c r="K27" s="71">
        <v>29429293</v>
      </c>
    </row>
    <row r="28" spans="1:11" ht="13.5">
      <c r="A28" s="73" t="s">
        <v>34</v>
      </c>
      <c r="B28" s="6">
        <v>14041127</v>
      </c>
      <c r="C28" s="6">
        <v>28287365</v>
      </c>
      <c r="D28" s="23">
        <v>16895139</v>
      </c>
      <c r="E28" s="24">
        <v>24239001</v>
      </c>
      <c r="F28" s="6">
        <v>35502607</v>
      </c>
      <c r="G28" s="25">
        <v>35502607</v>
      </c>
      <c r="H28" s="26">
        <v>0</v>
      </c>
      <c r="I28" s="24">
        <v>20474801</v>
      </c>
      <c r="J28" s="6">
        <v>21416643</v>
      </c>
      <c r="K28" s="25">
        <v>22401809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2182570</v>
      </c>
      <c r="C31" s="6">
        <v>0</v>
      </c>
      <c r="D31" s="23">
        <v>0</v>
      </c>
      <c r="E31" s="24">
        <v>0</v>
      </c>
      <c r="F31" s="6">
        <v>650000</v>
      </c>
      <c r="G31" s="25">
        <v>650000</v>
      </c>
      <c r="H31" s="26">
        <v>0</v>
      </c>
      <c r="I31" s="24">
        <v>6685100</v>
      </c>
      <c r="J31" s="6">
        <v>6994520</v>
      </c>
      <c r="K31" s="25">
        <v>7027484</v>
      </c>
    </row>
    <row r="32" spans="1:11" ht="13.5">
      <c r="A32" s="33" t="s">
        <v>37</v>
      </c>
      <c r="B32" s="7">
        <f>SUM(B28:B31)</f>
        <v>16223697</v>
      </c>
      <c r="C32" s="7">
        <f aca="true" t="shared" si="5" ref="C32:K32">SUM(C28:C31)</f>
        <v>28287365</v>
      </c>
      <c r="D32" s="69">
        <f t="shared" si="5"/>
        <v>16895139</v>
      </c>
      <c r="E32" s="70">
        <f t="shared" si="5"/>
        <v>24239001</v>
      </c>
      <c r="F32" s="7">
        <f t="shared" si="5"/>
        <v>36152607</v>
      </c>
      <c r="G32" s="71">
        <f t="shared" si="5"/>
        <v>36152607</v>
      </c>
      <c r="H32" s="72">
        <f t="shared" si="5"/>
        <v>0</v>
      </c>
      <c r="I32" s="70">
        <f t="shared" si="5"/>
        <v>27159901</v>
      </c>
      <c r="J32" s="7">
        <f t="shared" si="5"/>
        <v>28411163</v>
      </c>
      <c r="K32" s="71">
        <f t="shared" si="5"/>
        <v>29429293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21883979</v>
      </c>
      <c r="C35" s="6">
        <v>82660735</v>
      </c>
      <c r="D35" s="23">
        <v>30537083</v>
      </c>
      <c r="E35" s="24">
        <v>36315837</v>
      </c>
      <c r="F35" s="6">
        <v>133949868</v>
      </c>
      <c r="G35" s="25">
        <v>133949868</v>
      </c>
      <c r="H35" s="26">
        <v>726525</v>
      </c>
      <c r="I35" s="24">
        <v>183701706</v>
      </c>
      <c r="J35" s="6">
        <v>177527020</v>
      </c>
      <c r="K35" s="25">
        <v>187196687</v>
      </c>
    </row>
    <row r="36" spans="1:11" ht="13.5">
      <c r="A36" s="22" t="s">
        <v>40</v>
      </c>
      <c r="B36" s="6">
        <v>215206478</v>
      </c>
      <c r="C36" s="6">
        <v>39385211</v>
      </c>
      <c r="D36" s="23">
        <v>237865191</v>
      </c>
      <c r="E36" s="24">
        <v>17132563</v>
      </c>
      <c r="F36" s="6">
        <v>261382774</v>
      </c>
      <c r="G36" s="25">
        <v>261382774</v>
      </c>
      <c r="H36" s="26">
        <v>14159026</v>
      </c>
      <c r="I36" s="24">
        <v>252387435</v>
      </c>
      <c r="J36" s="6">
        <v>263999178</v>
      </c>
      <c r="K36" s="25">
        <v>275854355</v>
      </c>
    </row>
    <row r="37" spans="1:11" ht="13.5">
      <c r="A37" s="22" t="s">
        <v>41</v>
      </c>
      <c r="B37" s="6">
        <v>26675174</v>
      </c>
      <c r="C37" s="6">
        <v>158684462</v>
      </c>
      <c r="D37" s="23">
        <v>38583603</v>
      </c>
      <c r="E37" s="24">
        <v>2015278</v>
      </c>
      <c r="F37" s="6">
        <v>38975093</v>
      </c>
      <c r="G37" s="25">
        <v>38975093</v>
      </c>
      <c r="H37" s="26">
        <v>13673817</v>
      </c>
      <c r="I37" s="24">
        <v>58569112</v>
      </c>
      <c r="J37" s="6">
        <v>61263276</v>
      </c>
      <c r="K37" s="25">
        <v>64081387</v>
      </c>
    </row>
    <row r="38" spans="1:11" ht="13.5">
      <c r="A38" s="22" t="s">
        <v>42</v>
      </c>
      <c r="B38" s="6">
        <v>21344854</v>
      </c>
      <c r="C38" s="6">
        <v>3329804</v>
      </c>
      <c r="D38" s="23">
        <v>22187625</v>
      </c>
      <c r="E38" s="24">
        <v>368528</v>
      </c>
      <c r="F38" s="6">
        <v>22187612</v>
      </c>
      <c r="G38" s="25">
        <v>22187612</v>
      </c>
      <c r="H38" s="26">
        <v>-813205</v>
      </c>
      <c r="I38" s="24">
        <v>23385744</v>
      </c>
      <c r="J38" s="6">
        <v>24461477</v>
      </c>
      <c r="K38" s="25">
        <v>25586706</v>
      </c>
    </row>
    <row r="39" spans="1:11" ht="13.5">
      <c r="A39" s="22" t="s">
        <v>43</v>
      </c>
      <c r="B39" s="6">
        <v>189070429</v>
      </c>
      <c r="C39" s="6">
        <v>0</v>
      </c>
      <c r="D39" s="23">
        <v>199304759</v>
      </c>
      <c r="E39" s="24">
        <v>22197382</v>
      </c>
      <c r="F39" s="6">
        <v>336702709</v>
      </c>
      <c r="G39" s="25">
        <v>336702709</v>
      </c>
      <c r="H39" s="26">
        <v>-11486411</v>
      </c>
      <c r="I39" s="24">
        <v>354134285</v>
      </c>
      <c r="J39" s="6">
        <v>355801445</v>
      </c>
      <c r="K39" s="25">
        <v>373382949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18478449</v>
      </c>
      <c r="C42" s="6">
        <v>0</v>
      </c>
      <c r="D42" s="23">
        <v>83256052</v>
      </c>
      <c r="E42" s="24">
        <v>0</v>
      </c>
      <c r="F42" s="6">
        <v>123300193</v>
      </c>
      <c r="G42" s="25">
        <v>123300193</v>
      </c>
      <c r="H42" s="26">
        <v>596000</v>
      </c>
      <c r="I42" s="24">
        <v>120688502</v>
      </c>
      <c r="J42" s="6">
        <v>123625174</v>
      </c>
      <c r="K42" s="25">
        <v>129311935</v>
      </c>
    </row>
    <row r="43" spans="1:11" ht="13.5">
      <c r="A43" s="22" t="s">
        <v>46</v>
      </c>
      <c r="B43" s="6">
        <v>-16223696</v>
      </c>
      <c r="C43" s="6">
        <v>0</v>
      </c>
      <c r="D43" s="23">
        <v>15646384</v>
      </c>
      <c r="E43" s="24">
        <v>0</v>
      </c>
      <c r="F43" s="6">
        <v>-32724003</v>
      </c>
      <c r="G43" s="25">
        <v>-32724003</v>
      </c>
      <c r="H43" s="26">
        <v>0</v>
      </c>
      <c r="I43" s="24">
        <v>-26526661</v>
      </c>
      <c r="J43" s="6">
        <v>-27746891</v>
      </c>
      <c r="K43" s="25">
        <v>-29023247</v>
      </c>
    </row>
    <row r="44" spans="1:11" ht="13.5">
      <c r="A44" s="22" t="s">
        <v>47</v>
      </c>
      <c r="B44" s="6">
        <v>-614779</v>
      </c>
      <c r="C44" s="6">
        <v>41350</v>
      </c>
      <c r="D44" s="23">
        <v>43313</v>
      </c>
      <c r="E44" s="24">
        <v>-84663</v>
      </c>
      <c r="F44" s="6">
        <v>84660</v>
      </c>
      <c r="G44" s="25">
        <v>84660</v>
      </c>
      <c r="H44" s="26">
        <v>1098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6176847</v>
      </c>
      <c r="C45" s="7">
        <v>41350</v>
      </c>
      <c r="D45" s="69">
        <v>98945749</v>
      </c>
      <c r="E45" s="70">
        <v>-83656</v>
      </c>
      <c r="F45" s="7">
        <v>92093300</v>
      </c>
      <c r="G45" s="71">
        <v>92093300</v>
      </c>
      <c r="H45" s="72">
        <v>-5941691</v>
      </c>
      <c r="I45" s="70">
        <v>107155931</v>
      </c>
      <c r="J45" s="7">
        <v>95878305</v>
      </c>
      <c r="K45" s="71">
        <v>100288710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6176847</v>
      </c>
      <c r="C48" s="6">
        <v>686787</v>
      </c>
      <c r="D48" s="23">
        <v>12994080</v>
      </c>
      <c r="E48" s="24">
        <v>30026004</v>
      </c>
      <c r="F48" s="6">
        <v>11561683</v>
      </c>
      <c r="G48" s="25">
        <v>11561683</v>
      </c>
      <c r="H48" s="26">
        <v>-19897123</v>
      </c>
      <c r="I48" s="24">
        <v>52891325</v>
      </c>
      <c r="J48" s="6">
        <v>55324377</v>
      </c>
      <c r="K48" s="25">
        <v>57869297</v>
      </c>
    </row>
    <row r="49" spans="1:11" ht="13.5">
      <c r="A49" s="22" t="s">
        <v>51</v>
      </c>
      <c r="B49" s="6">
        <f>+B75</f>
        <v>5889275.525499934</v>
      </c>
      <c r="C49" s="6">
        <f aca="true" t="shared" si="6" ref="C49:K49">+C75</f>
        <v>164502672</v>
      </c>
      <c r="D49" s="23">
        <f t="shared" si="6"/>
        <v>21087089.87611215</v>
      </c>
      <c r="E49" s="24">
        <f t="shared" si="6"/>
        <v>2015278</v>
      </c>
      <c r="F49" s="6">
        <f t="shared" si="6"/>
        <v>-26834230.86593213</v>
      </c>
      <c r="G49" s="25">
        <f t="shared" si="6"/>
        <v>-26834230.86593213</v>
      </c>
      <c r="H49" s="26">
        <f t="shared" si="6"/>
        <v>14411094.156846557</v>
      </c>
      <c r="I49" s="24">
        <f t="shared" si="6"/>
        <v>-13658527.704819173</v>
      </c>
      <c r="J49" s="6">
        <f t="shared" si="6"/>
        <v>-37206348.40153277</v>
      </c>
      <c r="K49" s="25">
        <f t="shared" si="6"/>
        <v>-40033397.042023584</v>
      </c>
    </row>
    <row r="50" spans="1:11" ht="13.5">
      <c r="A50" s="33" t="s">
        <v>52</v>
      </c>
      <c r="B50" s="7">
        <f>+B48-B49</f>
        <v>287571.47450006567</v>
      </c>
      <c r="C50" s="7">
        <f aca="true" t="shared" si="7" ref="C50:K50">+C48-C49</f>
        <v>-163815885</v>
      </c>
      <c r="D50" s="69">
        <f t="shared" si="7"/>
        <v>-8093009.876112148</v>
      </c>
      <c r="E50" s="70">
        <f t="shared" si="7"/>
        <v>28010726</v>
      </c>
      <c r="F50" s="7">
        <f t="shared" si="7"/>
        <v>38395913.86593213</v>
      </c>
      <c r="G50" s="71">
        <f t="shared" si="7"/>
        <v>38395913.86593213</v>
      </c>
      <c r="H50" s="72">
        <f t="shared" si="7"/>
        <v>-34308217.15684655</v>
      </c>
      <c r="I50" s="70">
        <f t="shared" si="7"/>
        <v>66549852.70481917</v>
      </c>
      <c r="J50" s="7">
        <f t="shared" si="7"/>
        <v>92530725.40153277</v>
      </c>
      <c r="K50" s="71">
        <f t="shared" si="7"/>
        <v>97902694.04202358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215206477</v>
      </c>
      <c r="C53" s="6">
        <v>11097846</v>
      </c>
      <c r="D53" s="23">
        <v>237865191</v>
      </c>
      <c r="E53" s="24">
        <v>4683563</v>
      </c>
      <c r="F53" s="6">
        <v>255444188</v>
      </c>
      <c r="G53" s="25">
        <v>255444188</v>
      </c>
      <c r="H53" s="26">
        <v>12705191</v>
      </c>
      <c r="I53" s="24">
        <v>245361434</v>
      </c>
      <c r="J53" s="6">
        <v>256649980</v>
      </c>
      <c r="K53" s="25">
        <v>268167093</v>
      </c>
    </row>
    <row r="54" spans="1:11" ht="13.5">
      <c r="A54" s="22" t="s">
        <v>55</v>
      </c>
      <c r="B54" s="6">
        <v>5919137</v>
      </c>
      <c r="C54" s="6">
        <v>0</v>
      </c>
      <c r="D54" s="23">
        <v>18967683</v>
      </c>
      <c r="E54" s="24">
        <v>7106432</v>
      </c>
      <c r="F54" s="6">
        <v>2374709</v>
      </c>
      <c r="G54" s="25">
        <v>2374709</v>
      </c>
      <c r="H54" s="26">
        <v>0</v>
      </c>
      <c r="I54" s="24">
        <v>2502943</v>
      </c>
      <c r="J54" s="6">
        <v>2618083</v>
      </c>
      <c r="K54" s="25">
        <v>2738515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1000000</v>
      </c>
      <c r="J55" s="6">
        <v>1046000</v>
      </c>
      <c r="K55" s="25">
        <v>1094116</v>
      </c>
    </row>
    <row r="56" spans="1:11" ht="13.5">
      <c r="A56" s="22" t="s">
        <v>57</v>
      </c>
      <c r="B56" s="6">
        <v>0</v>
      </c>
      <c r="C56" s="6">
        <v>1323626</v>
      </c>
      <c r="D56" s="23">
        <v>258863</v>
      </c>
      <c r="E56" s="24">
        <v>3917459</v>
      </c>
      <c r="F56" s="6">
        <v>4901243</v>
      </c>
      <c r="G56" s="25">
        <v>4901243</v>
      </c>
      <c r="H56" s="26">
        <v>1715633</v>
      </c>
      <c r="I56" s="24">
        <v>4787777</v>
      </c>
      <c r="J56" s="6">
        <v>5021724</v>
      </c>
      <c r="K56" s="25">
        <v>5267165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3671294</v>
      </c>
      <c r="C59" s="6">
        <v>1161287</v>
      </c>
      <c r="D59" s="23">
        <v>3461972</v>
      </c>
      <c r="E59" s="24">
        <v>3128458</v>
      </c>
      <c r="F59" s="6">
        <v>3128458</v>
      </c>
      <c r="G59" s="25">
        <v>3128458</v>
      </c>
      <c r="H59" s="26">
        <v>1896068</v>
      </c>
      <c r="I59" s="24">
        <v>2491863</v>
      </c>
      <c r="J59" s="6">
        <v>2606490</v>
      </c>
      <c r="K59" s="25">
        <v>2726389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468140</v>
      </c>
      <c r="F60" s="6">
        <v>468140</v>
      </c>
      <c r="G60" s="25">
        <v>468140</v>
      </c>
      <c r="H60" s="26">
        <v>468128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1.0870834805079872</v>
      </c>
      <c r="C70" s="5">
        <f aca="true" t="shared" si="8" ref="C70:K70">IF(ISERROR(C71/C72),0,(C71/C72))</f>
        <v>0</v>
      </c>
      <c r="D70" s="5">
        <f t="shared" si="8"/>
        <v>0.8637163081217506</v>
      </c>
      <c r="E70" s="5">
        <f t="shared" si="8"/>
        <v>0</v>
      </c>
      <c r="F70" s="5">
        <f t="shared" si="8"/>
        <v>0.5260758431460554</v>
      </c>
      <c r="G70" s="5">
        <f t="shared" si="8"/>
        <v>0.5260758431460554</v>
      </c>
      <c r="H70" s="5">
        <f t="shared" si="8"/>
        <v>0.02446627498459261</v>
      </c>
      <c r="I70" s="5">
        <f t="shared" si="8"/>
        <v>0.541436480916487</v>
      </c>
      <c r="J70" s="5">
        <f t="shared" si="8"/>
        <v>0.795114746127828</v>
      </c>
      <c r="K70" s="5">
        <f t="shared" si="8"/>
        <v>0.7944941922907609</v>
      </c>
    </row>
    <row r="71" spans="1:11" ht="12.75" hidden="1">
      <c r="A71" s="2" t="s">
        <v>120</v>
      </c>
      <c r="B71" s="2">
        <f>+B83</f>
        <v>19044472</v>
      </c>
      <c r="C71" s="2">
        <f aca="true" t="shared" si="9" ref="C71:K71">+C83</f>
        <v>0</v>
      </c>
      <c r="D71" s="2">
        <f t="shared" si="9"/>
        <v>15455052</v>
      </c>
      <c r="E71" s="2">
        <f t="shared" si="9"/>
        <v>0</v>
      </c>
      <c r="F71" s="2">
        <f t="shared" si="9"/>
        <v>17877194</v>
      </c>
      <c r="G71" s="2">
        <f t="shared" si="9"/>
        <v>17877194</v>
      </c>
      <c r="H71" s="2">
        <f t="shared" si="9"/>
        <v>596000</v>
      </c>
      <c r="I71" s="2">
        <f t="shared" si="9"/>
        <v>18842564</v>
      </c>
      <c r="J71" s="2">
        <f t="shared" si="9"/>
        <v>19709325</v>
      </c>
      <c r="K71" s="2">
        <f t="shared" si="9"/>
        <v>20615954</v>
      </c>
    </row>
    <row r="72" spans="1:11" ht="12.75" hidden="1">
      <c r="A72" s="2" t="s">
        <v>121</v>
      </c>
      <c r="B72" s="2">
        <f>+B77</f>
        <v>17518868</v>
      </c>
      <c r="C72" s="2">
        <f aca="true" t="shared" si="10" ref="C72:K72">+C77</f>
        <v>20661606</v>
      </c>
      <c r="D72" s="2">
        <f t="shared" si="10"/>
        <v>17893667</v>
      </c>
      <c r="E72" s="2">
        <f t="shared" si="10"/>
        <v>25065935</v>
      </c>
      <c r="F72" s="2">
        <f t="shared" si="10"/>
        <v>33982161</v>
      </c>
      <c r="G72" s="2">
        <f t="shared" si="10"/>
        <v>33982161</v>
      </c>
      <c r="H72" s="2">
        <f t="shared" si="10"/>
        <v>24360063</v>
      </c>
      <c r="I72" s="2">
        <f t="shared" si="10"/>
        <v>34801061</v>
      </c>
      <c r="J72" s="2">
        <f t="shared" si="10"/>
        <v>24788026</v>
      </c>
      <c r="K72" s="2">
        <f t="shared" si="10"/>
        <v>25948527</v>
      </c>
    </row>
    <row r="73" spans="1:11" ht="12.75" hidden="1">
      <c r="A73" s="2" t="s">
        <v>122</v>
      </c>
      <c r="B73" s="2">
        <f>+B74</f>
        <v>36176277.66666666</v>
      </c>
      <c r="C73" s="2">
        <f aca="true" t="shared" si="11" ref="C73:K73">+(C78+C80+C81+C82)-(B78+B80+B81+B82)</f>
        <v>67281087</v>
      </c>
      <c r="D73" s="2">
        <f t="shared" si="11"/>
        <v>-65010628</v>
      </c>
      <c r="E73" s="2">
        <f t="shared" si="11"/>
        <v>-10673487</v>
      </c>
      <c r="F73" s="2">
        <f>+(F78+F80+F81+F82)-(D78+D80+D81+D82)</f>
        <v>104845181</v>
      </c>
      <c r="G73" s="2">
        <f>+(G78+G80+G81+G82)-(D78+D80+D81+D82)</f>
        <v>104845181</v>
      </c>
      <c r="H73" s="2">
        <f>+(H78+H80+H81+H82)-(D78+D80+D81+D82)</f>
        <v>3660328</v>
      </c>
      <c r="I73" s="2">
        <f>+(I78+I80+I81+I82)-(E78+E80+E81+E82)</f>
        <v>123909561</v>
      </c>
      <c r="J73" s="2">
        <f t="shared" si="11"/>
        <v>-8635845</v>
      </c>
      <c r="K73" s="2">
        <f t="shared" si="11"/>
        <v>7095350</v>
      </c>
    </row>
    <row r="74" spans="1:11" ht="12.75" hidden="1">
      <c r="A74" s="2" t="s">
        <v>123</v>
      </c>
      <c r="B74" s="2">
        <f>+TREND(C74:E74)</f>
        <v>36176277.66666666</v>
      </c>
      <c r="C74" s="2">
        <f>+C73</f>
        <v>67281087</v>
      </c>
      <c r="D74" s="2">
        <f aca="true" t="shared" si="12" ref="D74:K74">+D73</f>
        <v>-65010628</v>
      </c>
      <c r="E74" s="2">
        <f t="shared" si="12"/>
        <v>-10673487</v>
      </c>
      <c r="F74" s="2">
        <f t="shared" si="12"/>
        <v>104845181</v>
      </c>
      <c r="G74" s="2">
        <f t="shared" si="12"/>
        <v>104845181</v>
      </c>
      <c r="H74" s="2">
        <f t="shared" si="12"/>
        <v>3660328</v>
      </c>
      <c r="I74" s="2">
        <f t="shared" si="12"/>
        <v>123909561</v>
      </c>
      <c r="J74" s="2">
        <f t="shared" si="12"/>
        <v>-8635845</v>
      </c>
      <c r="K74" s="2">
        <f t="shared" si="12"/>
        <v>7095350</v>
      </c>
    </row>
    <row r="75" spans="1:11" ht="12.75" hidden="1">
      <c r="A75" s="2" t="s">
        <v>124</v>
      </c>
      <c r="B75" s="2">
        <f>+B84-(((B80+B81+B78)*B70)-B79)</f>
        <v>5889275.525499934</v>
      </c>
      <c r="C75" s="2">
        <f aca="true" t="shared" si="13" ref="C75:K75">+C84-(((C80+C81+C78)*C70)-C79)</f>
        <v>164502672</v>
      </c>
      <c r="D75" s="2">
        <f t="shared" si="13"/>
        <v>21087089.87611215</v>
      </c>
      <c r="E75" s="2">
        <f t="shared" si="13"/>
        <v>2015278</v>
      </c>
      <c r="F75" s="2">
        <f t="shared" si="13"/>
        <v>-26834230.86593213</v>
      </c>
      <c r="G75" s="2">
        <f t="shared" si="13"/>
        <v>-26834230.86593213</v>
      </c>
      <c r="H75" s="2">
        <f t="shared" si="13"/>
        <v>14411094.156846557</v>
      </c>
      <c r="I75" s="2">
        <f t="shared" si="13"/>
        <v>-13658527.704819173</v>
      </c>
      <c r="J75" s="2">
        <f t="shared" si="13"/>
        <v>-37206348.40153277</v>
      </c>
      <c r="K75" s="2">
        <f t="shared" si="13"/>
        <v>-40033397.042023584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17518868</v>
      </c>
      <c r="C77" s="3">
        <v>20661606</v>
      </c>
      <c r="D77" s="3">
        <v>17893667</v>
      </c>
      <c r="E77" s="3">
        <v>25065935</v>
      </c>
      <c r="F77" s="3">
        <v>33982161</v>
      </c>
      <c r="G77" s="3">
        <v>33982161</v>
      </c>
      <c r="H77" s="3">
        <v>24360063</v>
      </c>
      <c r="I77" s="3">
        <v>34801061</v>
      </c>
      <c r="J77" s="3">
        <v>24788026</v>
      </c>
      <c r="K77" s="3">
        <v>25948527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21861642</v>
      </c>
      <c r="C79" s="3">
        <v>164502672</v>
      </c>
      <c r="D79" s="3">
        <v>35738586</v>
      </c>
      <c r="E79" s="3">
        <v>2015278</v>
      </c>
      <c r="F79" s="3">
        <v>37246279</v>
      </c>
      <c r="G79" s="3">
        <v>37246279</v>
      </c>
      <c r="H79" s="3">
        <v>14915678</v>
      </c>
      <c r="I79" s="3">
        <v>56836174</v>
      </c>
      <c r="J79" s="3">
        <v>59450622</v>
      </c>
      <c r="K79" s="3">
        <v>62185351</v>
      </c>
    </row>
    <row r="80" spans="1:11" ht="12.75" hidden="1">
      <c r="A80" s="1" t="s">
        <v>69</v>
      </c>
      <c r="B80" s="3">
        <v>2553025</v>
      </c>
      <c r="C80" s="3">
        <v>82973791</v>
      </c>
      <c r="D80" s="3">
        <v>3364550</v>
      </c>
      <c r="E80" s="3">
        <v>-2112025</v>
      </c>
      <c r="F80" s="3">
        <v>118396463</v>
      </c>
      <c r="G80" s="3">
        <v>118396463</v>
      </c>
      <c r="H80" s="3">
        <v>19518736</v>
      </c>
      <c r="I80" s="3">
        <v>134123217</v>
      </c>
      <c r="J80" s="3">
        <v>125180282</v>
      </c>
      <c r="K80" s="3">
        <v>132492637</v>
      </c>
    </row>
    <row r="81" spans="1:11" ht="12.75" hidden="1">
      <c r="A81" s="1" t="s">
        <v>70</v>
      </c>
      <c r="B81" s="3">
        <v>12139836</v>
      </c>
      <c r="C81" s="3">
        <v>-999843</v>
      </c>
      <c r="D81" s="3">
        <v>13598770</v>
      </c>
      <c r="E81" s="3">
        <v>8401858</v>
      </c>
      <c r="F81" s="3">
        <v>3412038</v>
      </c>
      <c r="G81" s="3">
        <v>3412038</v>
      </c>
      <c r="H81" s="3">
        <v>1104912</v>
      </c>
      <c r="I81" s="3">
        <v>-3923823</v>
      </c>
      <c r="J81" s="3">
        <v>-3616733</v>
      </c>
      <c r="K81" s="3">
        <v>-3833738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19044472</v>
      </c>
      <c r="C83" s="3">
        <v>0</v>
      </c>
      <c r="D83" s="3">
        <v>15455052</v>
      </c>
      <c r="E83" s="3">
        <v>0</v>
      </c>
      <c r="F83" s="3">
        <v>17877194</v>
      </c>
      <c r="G83" s="3">
        <v>17877194</v>
      </c>
      <c r="H83" s="3">
        <v>596000</v>
      </c>
      <c r="I83" s="3">
        <v>18842564</v>
      </c>
      <c r="J83" s="3">
        <v>19709325</v>
      </c>
      <c r="K83" s="3">
        <v>20615954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88199903</v>
      </c>
      <c r="C5" s="6">
        <v>98090628</v>
      </c>
      <c r="D5" s="23">
        <v>106329684</v>
      </c>
      <c r="E5" s="24">
        <v>101169884</v>
      </c>
      <c r="F5" s="6">
        <v>115369884</v>
      </c>
      <c r="G5" s="25">
        <v>115369884</v>
      </c>
      <c r="H5" s="26">
        <v>114234835</v>
      </c>
      <c r="I5" s="24">
        <v>121138378</v>
      </c>
      <c r="J5" s="6">
        <v>127195297</v>
      </c>
      <c r="K5" s="25">
        <v>131749341</v>
      </c>
    </row>
    <row r="6" spans="1:11" ht="13.5">
      <c r="A6" s="22" t="s">
        <v>19</v>
      </c>
      <c r="B6" s="6">
        <v>245445967</v>
      </c>
      <c r="C6" s="6">
        <v>236852089</v>
      </c>
      <c r="D6" s="23">
        <v>275882988</v>
      </c>
      <c r="E6" s="24">
        <v>313363577</v>
      </c>
      <c r="F6" s="6">
        <v>313363577</v>
      </c>
      <c r="G6" s="25">
        <v>313363577</v>
      </c>
      <c r="H6" s="26">
        <v>276942759</v>
      </c>
      <c r="I6" s="24">
        <v>335467181</v>
      </c>
      <c r="J6" s="6">
        <v>388262491</v>
      </c>
      <c r="K6" s="25">
        <v>418325121</v>
      </c>
    </row>
    <row r="7" spans="1:11" ht="13.5">
      <c r="A7" s="22" t="s">
        <v>20</v>
      </c>
      <c r="B7" s="6">
        <v>4575194</v>
      </c>
      <c r="C7" s="6">
        <v>3718300</v>
      </c>
      <c r="D7" s="23">
        <v>1501673</v>
      </c>
      <c r="E7" s="24">
        <v>2855692</v>
      </c>
      <c r="F7" s="6">
        <v>1055692</v>
      </c>
      <c r="G7" s="25">
        <v>1055692</v>
      </c>
      <c r="H7" s="26">
        <v>1471012</v>
      </c>
      <c r="I7" s="24">
        <v>1457692</v>
      </c>
      <c r="J7" s="6">
        <v>1475000</v>
      </c>
      <c r="K7" s="25">
        <v>1493200</v>
      </c>
    </row>
    <row r="8" spans="1:11" ht="13.5">
      <c r="A8" s="22" t="s">
        <v>21</v>
      </c>
      <c r="B8" s="6">
        <v>169783689</v>
      </c>
      <c r="C8" s="6">
        <v>241410764</v>
      </c>
      <c r="D8" s="23">
        <v>181766073</v>
      </c>
      <c r="E8" s="24">
        <v>196384600</v>
      </c>
      <c r="F8" s="6">
        <v>197278600</v>
      </c>
      <c r="G8" s="25">
        <v>197278600</v>
      </c>
      <c r="H8" s="26">
        <v>186069551</v>
      </c>
      <c r="I8" s="24">
        <v>206256898</v>
      </c>
      <c r="J8" s="6">
        <v>214758400</v>
      </c>
      <c r="K8" s="25">
        <v>224926600</v>
      </c>
    </row>
    <row r="9" spans="1:11" ht="13.5">
      <c r="A9" s="22" t="s">
        <v>22</v>
      </c>
      <c r="B9" s="6">
        <v>36586017</v>
      </c>
      <c r="C9" s="6">
        <v>29904600</v>
      </c>
      <c r="D9" s="23">
        <v>59193990</v>
      </c>
      <c r="E9" s="24">
        <v>57979824</v>
      </c>
      <c r="F9" s="6">
        <v>77706750</v>
      </c>
      <c r="G9" s="25">
        <v>77706750</v>
      </c>
      <c r="H9" s="26">
        <v>69081774</v>
      </c>
      <c r="I9" s="24">
        <v>111383700</v>
      </c>
      <c r="J9" s="6">
        <v>98102804</v>
      </c>
      <c r="K9" s="25">
        <v>94207275</v>
      </c>
    </row>
    <row r="10" spans="1:11" ht="25.5">
      <c r="A10" s="27" t="s">
        <v>114</v>
      </c>
      <c r="B10" s="28">
        <f>SUM(B5:B9)</f>
        <v>544590770</v>
      </c>
      <c r="C10" s="29">
        <f aca="true" t="shared" si="0" ref="C10:K10">SUM(C5:C9)</f>
        <v>609976381</v>
      </c>
      <c r="D10" s="30">
        <f t="shared" si="0"/>
        <v>624674408</v>
      </c>
      <c r="E10" s="28">
        <f t="shared" si="0"/>
        <v>671753577</v>
      </c>
      <c r="F10" s="29">
        <f t="shared" si="0"/>
        <v>704774503</v>
      </c>
      <c r="G10" s="31">
        <f t="shared" si="0"/>
        <v>704774503</v>
      </c>
      <c r="H10" s="32">
        <f t="shared" si="0"/>
        <v>647799931</v>
      </c>
      <c r="I10" s="28">
        <f t="shared" si="0"/>
        <v>775703849</v>
      </c>
      <c r="J10" s="29">
        <f t="shared" si="0"/>
        <v>829793992</v>
      </c>
      <c r="K10" s="31">
        <f t="shared" si="0"/>
        <v>870701537</v>
      </c>
    </row>
    <row r="11" spans="1:11" ht="13.5">
      <c r="A11" s="22" t="s">
        <v>23</v>
      </c>
      <c r="B11" s="6">
        <v>238092935</v>
      </c>
      <c r="C11" s="6">
        <v>249629115</v>
      </c>
      <c r="D11" s="23">
        <v>289460415</v>
      </c>
      <c r="E11" s="24">
        <v>269409336</v>
      </c>
      <c r="F11" s="6">
        <v>288494332</v>
      </c>
      <c r="G11" s="25">
        <v>288494332</v>
      </c>
      <c r="H11" s="26">
        <v>286432588</v>
      </c>
      <c r="I11" s="24">
        <v>319188626</v>
      </c>
      <c r="J11" s="6">
        <v>333573081</v>
      </c>
      <c r="K11" s="25">
        <v>348234130</v>
      </c>
    </row>
    <row r="12" spans="1:11" ht="13.5">
      <c r="A12" s="22" t="s">
        <v>24</v>
      </c>
      <c r="B12" s="6">
        <v>25117300</v>
      </c>
      <c r="C12" s="6">
        <v>20300371</v>
      </c>
      <c r="D12" s="23">
        <v>23635767</v>
      </c>
      <c r="E12" s="24">
        <v>26277225</v>
      </c>
      <c r="F12" s="6">
        <v>24277225</v>
      </c>
      <c r="G12" s="25">
        <v>24277225</v>
      </c>
      <c r="H12" s="26">
        <v>21958231</v>
      </c>
      <c r="I12" s="24">
        <v>25491086</v>
      </c>
      <c r="J12" s="6">
        <v>26765640</v>
      </c>
      <c r="K12" s="25">
        <v>28103922</v>
      </c>
    </row>
    <row r="13" spans="1:11" ht="13.5">
      <c r="A13" s="22" t="s">
        <v>115</v>
      </c>
      <c r="B13" s="6">
        <v>48587305</v>
      </c>
      <c r="C13" s="6">
        <v>50786376</v>
      </c>
      <c r="D13" s="23">
        <v>53140803</v>
      </c>
      <c r="E13" s="24">
        <v>53325510</v>
      </c>
      <c r="F13" s="6">
        <v>53285510</v>
      </c>
      <c r="G13" s="25">
        <v>53285510</v>
      </c>
      <c r="H13" s="26">
        <v>0</v>
      </c>
      <c r="I13" s="24">
        <v>56619540</v>
      </c>
      <c r="J13" s="6">
        <v>57619540</v>
      </c>
      <c r="K13" s="25">
        <v>58219540</v>
      </c>
    </row>
    <row r="14" spans="1:11" ht="13.5">
      <c r="A14" s="22" t="s">
        <v>25</v>
      </c>
      <c r="B14" s="6">
        <v>3190836</v>
      </c>
      <c r="C14" s="6">
        <v>9355402</v>
      </c>
      <c r="D14" s="23">
        <v>1947690</v>
      </c>
      <c r="E14" s="24">
        <v>1500000</v>
      </c>
      <c r="F14" s="6">
        <v>4000000</v>
      </c>
      <c r="G14" s="25">
        <v>4000000</v>
      </c>
      <c r="H14" s="26">
        <v>8449637</v>
      </c>
      <c r="I14" s="24">
        <v>3800000</v>
      </c>
      <c r="J14" s="6">
        <v>4900000</v>
      </c>
      <c r="K14" s="25">
        <v>5000000</v>
      </c>
    </row>
    <row r="15" spans="1:11" ht="13.5">
      <c r="A15" s="22" t="s">
        <v>26</v>
      </c>
      <c r="B15" s="6">
        <v>203078043</v>
      </c>
      <c r="C15" s="6">
        <v>229244812</v>
      </c>
      <c r="D15" s="23">
        <v>227706988</v>
      </c>
      <c r="E15" s="24">
        <v>261271868</v>
      </c>
      <c r="F15" s="6">
        <v>187997053</v>
      </c>
      <c r="G15" s="25">
        <v>187997053</v>
      </c>
      <c r="H15" s="26">
        <v>278605644</v>
      </c>
      <c r="I15" s="24">
        <v>248779090</v>
      </c>
      <c r="J15" s="6">
        <v>267426160</v>
      </c>
      <c r="K15" s="25">
        <v>286468910</v>
      </c>
    </row>
    <row r="16" spans="1:11" ht="13.5">
      <c r="A16" s="22" t="s">
        <v>21</v>
      </c>
      <c r="B16" s="6">
        <v>22380399</v>
      </c>
      <c r="C16" s="6">
        <v>100000</v>
      </c>
      <c r="D16" s="23">
        <v>175000</v>
      </c>
      <c r="E16" s="24">
        <v>4910873</v>
      </c>
      <c r="F16" s="6">
        <v>4910873</v>
      </c>
      <c r="G16" s="25">
        <v>4910873</v>
      </c>
      <c r="H16" s="26">
        <v>3638581</v>
      </c>
      <c r="I16" s="24">
        <v>5155550</v>
      </c>
      <c r="J16" s="6">
        <v>5268780</v>
      </c>
      <c r="K16" s="25">
        <v>5400045</v>
      </c>
    </row>
    <row r="17" spans="1:11" ht="13.5">
      <c r="A17" s="22" t="s">
        <v>27</v>
      </c>
      <c r="B17" s="6">
        <v>172174423</v>
      </c>
      <c r="C17" s="6">
        <v>113901119</v>
      </c>
      <c r="D17" s="23">
        <v>119813082</v>
      </c>
      <c r="E17" s="24">
        <v>152935344</v>
      </c>
      <c r="F17" s="6">
        <v>140609510</v>
      </c>
      <c r="G17" s="25">
        <v>140609510</v>
      </c>
      <c r="H17" s="26">
        <v>70093810</v>
      </c>
      <c r="I17" s="24">
        <v>115380129</v>
      </c>
      <c r="J17" s="6">
        <v>133540791</v>
      </c>
      <c r="K17" s="25">
        <v>138474990</v>
      </c>
    </row>
    <row r="18" spans="1:11" ht="13.5">
      <c r="A18" s="33" t="s">
        <v>28</v>
      </c>
      <c r="B18" s="34">
        <f>SUM(B11:B17)</f>
        <v>712621241</v>
      </c>
      <c r="C18" s="35">
        <f aca="true" t="shared" si="1" ref="C18:K18">SUM(C11:C17)</f>
        <v>673317195</v>
      </c>
      <c r="D18" s="36">
        <f t="shared" si="1"/>
        <v>715879745</v>
      </c>
      <c r="E18" s="34">
        <f t="shared" si="1"/>
        <v>769630156</v>
      </c>
      <c r="F18" s="35">
        <f t="shared" si="1"/>
        <v>703574503</v>
      </c>
      <c r="G18" s="37">
        <f t="shared" si="1"/>
        <v>703574503</v>
      </c>
      <c r="H18" s="38">
        <f t="shared" si="1"/>
        <v>669178491</v>
      </c>
      <c r="I18" s="34">
        <f t="shared" si="1"/>
        <v>774414021</v>
      </c>
      <c r="J18" s="35">
        <f t="shared" si="1"/>
        <v>829093992</v>
      </c>
      <c r="K18" s="37">
        <f t="shared" si="1"/>
        <v>869901537</v>
      </c>
    </row>
    <row r="19" spans="1:11" ht="13.5">
      <c r="A19" s="33" t="s">
        <v>29</v>
      </c>
      <c r="B19" s="39">
        <f>+B10-B18</f>
        <v>-168030471</v>
      </c>
      <c r="C19" s="40">
        <f aca="true" t="shared" si="2" ref="C19:K19">+C10-C18</f>
        <v>-63340814</v>
      </c>
      <c r="D19" s="41">
        <f t="shared" si="2"/>
        <v>-91205337</v>
      </c>
      <c r="E19" s="39">
        <f t="shared" si="2"/>
        <v>-97876579</v>
      </c>
      <c r="F19" s="40">
        <f t="shared" si="2"/>
        <v>1200000</v>
      </c>
      <c r="G19" s="42">
        <f t="shared" si="2"/>
        <v>1200000</v>
      </c>
      <c r="H19" s="43">
        <f t="shared" si="2"/>
        <v>-21378560</v>
      </c>
      <c r="I19" s="39">
        <f t="shared" si="2"/>
        <v>1289828</v>
      </c>
      <c r="J19" s="40">
        <f t="shared" si="2"/>
        <v>700000</v>
      </c>
      <c r="K19" s="42">
        <f t="shared" si="2"/>
        <v>800000</v>
      </c>
    </row>
    <row r="20" spans="1:11" ht="25.5">
      <c r="A20" s="44" t="s">
        <v>30</v>
      </c>
      <c r="B20" s="45">
        <v>33277819</v>
      </c>
      <c r="C20" s="46">
        <v>0</v>
      </c>
      <c r="D20" s="47">
        <v>76263206</v>
      </c>
      <c r="E20" s="45">
        <v>58854400</v>
      </c>
      <c r="F20" s="46">
        <v>74578388</v>
      </c>
      <c r="G20" s="48">
        <v>74578388</v>
      </c>
      <c r="H20" s="49">
        <v>30005117</v>
      </c>
      <c r="I20" s="45">
        <v>76570102</v>
      </c>
      <c r="J20" s="46">
        <v>97918600</v>
      </c>
      <c r="K20" s="48">
        <v>66588400</v>
      </c>
    </row>
    <row r="21" spans="1:11" ht="63.75">
      <c r="A21" s="50" t="s">
        <v>116</v>
      </c>
      <c r="B21" s="51">
        <v>0</v>
      </c>
      <c r="C21" s="52">
        <v>34829300</v>
      </c>
      <c r="D21" s="53">
        <v>53617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-134752652</v>
      </c>
      <c r="C22" s="58">
        <f aca="true" t="shared" si="3" ref="C22:K22">SUM(C19:C21)</f>
        <v>-28511514</v>
      </c>
      <c r="D22" s="59">
        <f t="shared" si="3"/>
        <v>-14888514</v>
      </c>
      <c r="E22" s="57">
        <f t="shared" si="3"/>
        <v>-39022179</v>
      </c>
      <c r="F22" s="58">
        <f t="shared" si="3"/>
        <v>75778388</v>
      </c>
      <c r="G22" s="60">
        <f t="shared" si="3"/>
        <v>75778388</v>
      </c>
      <c r="H22" s="61">
        <f t="shared" si="3"/>
        <v>8626557</v>
      </c>
      <c r="I22" s="57">
        <f t="shared" si="3"/>
        <v>77859930</v>
      </c>
      <c r="J22" s="58">
        <f t="shared" si="3"/>
        <v>98618600</v>
      </c>
      <c r="K22" s="60">
        <f t="shared" si="3"/>
        <v>67388400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-134752652</v>
      </c>
      <c r="C24" s="40">
        <f aca="true" t="shared" si="4" ref="C24:K24">SUM(C22:C23)</f>
        <v>-28511514</v>
      </c>
      <c r="D24" s="41">
        <f t="shared" si="4"/>
        <v>-14888514</v>
      </c>
      <c r="E24" s="39">
        <f t="shared" si="4"/>
        <v>-39022179</v>
      </c>
      <c r="F24" s="40">
        <f t="shared" si="4"/>
        <v>75778388</v>
      </c>
      <c r="G24" s="42">
        <f t="shared" si="4"/>
        <v>75778388</v>
      </c>
      <c r="H24" s="43">
        <f t="shared" si="4"/>
        <v>8626557</v>
      </c>
      <c r="I24" s="39">
        <f t="shared" si="4"/>
        <v>77859930</v>
      </c>
      <c r="J24" s="40">
        <f t="shared" si="4"/>
        <v>98618600</v>
      </c>
      <c r="K24" s="42">
        <f t="shared" si="4"/>
        <v>67388400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68106824</v>
      </c>
      <c r="C27" s="7">
        <v>42007977</v>
      </c>
      <c r="D27" s="69">
        <v>67016110</v>
      </c>
      <c r="E27" s="70">
        <v>60054400</v>
      </c>
      <c r="F27" s="7">
        <v>75778388</v>
      </c>
      <c r="G27" s="71">
        <v>75778388</v>
      </c>
      <c r="H27" s="72">
        <v>28868897</v>
      </c>
      <c r="I27" s="70">
        <v>77270102</v>
      </c>
      <c r="J27" s="7">
        <v>97918600</v>
      </c>
      <c r="K27" s="71">
        <v>66588400</v>
      </c>
    </row>
    <row r="28" spans="1:11" ht="13.5">
      <c r="A28" s="73" t="s">
        <v>34</v>
      </c>
      <c r="B28" s="6">
        <v>57398355</v>
      </c>
      <c r="C28" s="6">
        <v>40410719</v>
      </c>
      <c r="D28" s="23">
        <v>64620801</v>
      </c>
      <c r="E28" s="24">
        <v>58854400</v>
      </c>
      <c r="F28" s="6">
        <v>74578388</v>
      </c>
      <c r="G28" s="25">
        <v>74578388</v>
      </c>
      <c r="H28" s="26">
        <v>0</v>
      </c>
      <c r="I28" s="24">
        <v>76570102</v>
      </c>
      <c r="J28" s="6">
        <v>97918600</v>
      </c>
      <c r="K28" s="25">
        <v>66588400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10708469</v>
      </c>
      <c r="C31" s="6">
        <v>1597258</v>
      </c>
      <c r="D31" s="23">
        <v>2395309</v>
      </c>
      <c r="E31" s="24">
        <v>1200000</v>
      </c>
      <c r="F31" s="6">
        <v>1200000</v>
      </c>
      <c r="G31" s="25">
        <v>1200000</v>
      </c>
      <c r="H31" s="26">
        <v>0</v>
      </c>
      <c r="I31" s="24">
        <v>700000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68106824</v>
      </c>
      <c r="C32" s="7">
        <f aca="true" t="shared" si="5" ref="C32:K32">SUM(C28:C31)</f>
        <v>42007977</v>
      </c>
      <c r="D32" s="69">
        <f t="shared" si="5"/>
        <v>67016110</v>
      </c>
      <c r="E32" s="70">
        <f t="shared" si="5"/>
        <v>60054400</v>
      </c>
      <c r="F32" s="7">
        <f t="shared" si="5"/>
        <v>75778388</v>
      </c>
      <c r="G32" s="71">
        <f t="shared" si="5"/>
        <v>75778388</v>
      </c>
      <c r="H32" s="72">
        <f t="shared" si="5"/>
        <v>0</v>
      </c>
      <c r="I32" s="70">
        <f t="shared" si="5"/>
        <v>77270102</v>
      </c>
      <c r="J32" s="7">
        <f t="shared" si="5"/>
        <v>97918600</v>
      </c>
      <c r="K32" s="71">
        <f t="shared" si="5"/>
        <v>66588400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137233544</v>
      </c>
      <c r="C35" s="6">
        <v>-9452791</v>
      </c>
      <c r="D35" s="23">
        <v>357499942</v>
      </c>
      <c r="E35" s="24">
        <v>90823911</v>
      </c>
      <c r="F35" s="6">
        <v>191444954</v>
      </c>
      <c r="G35" s="25">
        <v>191444954</v>
      </c>
      <c r="H35" s="26">
        <v>573444404</v>
      </c>
      <c r="I35" s="24">
        <v>192819536</v>
      </c>
      <c r="J35" s="6">
        <v>198546193</v>
      </c>
      <c r="K35" s="25">
        <v>203942468</v>
      </c>
    </row>
    <row r="36" spans="1:11" ht="13.5">
      <c r="A36" s="22" t="s">
        <v>40</v>
      </c>
      <c r="B36" s="6">
        <v>1460018886</v>
      </c>
      <c r="C36" s="6">
        <v>17163098</v>
      </c>
      <c r="D36" s="23">
        <v>1712962490</v>
      </c>
      <c r="E36" s="24">
        <v>1526225364</v>
      </c>
      <c r="F36" s="6">
        <v>1541949352</v>
      </c>
      <c r="G36" s="25">
        <v>1541949352</v>
      </c>
      <c r="H36" s="26">
        <v>1741831378</v>
      </c>
      <c r="I36" s="24">
        <v>1597785745</v>
      </c>
      <c r="J36" s="6">
        <v>1658284487</v>
      </c>
      <c r="K36" s="25">
        <v>1712041330</v>
      </c>
    </row>
    <row r="37" spans="1:11" ht="13.5">
      <c r="A37" s="22" t="s">
        <v>41</v>
      </c>
      <c r="B37" s="6">
        <v>136152144</v>
      </c>
      <c r="C37" s="6">
        <v>30740724</v>
      </c>
      <c r="D37" s="23">
        <v>561860825</v>
      </c>
      <c r="E37" s="24">
        <v>227220147</v>
      </c>
      <c r="F37" s="6">
        <v>190284722</v>
      </c>
      <c r="G37" s="25">
        <v>190284722</v>
      </c>
      <c r="H37" s="26">
        <v>800157675</v>
      </c>
      <c r="I37" s="24">
        <v>192479006</v>
      </c>
      <c r="J37" s="6">
        <v>156297668</v>
      </c>
      <c r="K37" s="25">
        <v>159452715</v>
      </c>
    </row>
    <row r="38" spans="1:11" ht="13.5">
      <c r="A38" s="22" t="s">
        <v>42</v>
      </c>
      <c r="B38" s="6">
        <v>111274935</v>
      </c>
      <c r="C38" s="6">
        <v>5481082</v>
      </c>
      <c r="D38" s="23">
        <v>30375523</v>
      </c>
      <c r="E38" s="24">
        <v>65312400</v>
      </c>
      <c r="F38" s="6">
        <v>65312400</v>
      </c>
      <c r="G38" s="25">
        <v>65312400</v>
      </c>
      <c r="H38" s="26">
        <v>30375523</v>
      </c>
      <c r="I38" s="24">
        <v>68251458</v>
      </c>
      <c r="J38" s="6">
        <v>70981516</v>
      </c>
      <c r="K38" s="25">
        <v>73820777</v>
      </c>
    </row>
    <row r="39" spans="1:11" ht="13.5">
      <c r="A39" s="22" t="s">
        <v>43</v>
      </c>
      <c r="B39" s="6">
        <v>1349825351</v>
      </c>
      <c r="C39" s="6">
        <v>0</v>
      </c>
      <c r="D39" s="23">
        <v>1439679319</v>
      </c>
      <c r="E39" s="24">
        <v>1324516728</v>
      </c>
      <c r="F39" s="6">
        <v>1491367414</v>
      </c>
      <c r="G39" s="25">
        <v>1491367414</v>
      </c>
      <c r="H39" s="26">
        <v>1481867938</v>
      </c>
      <c r="I39" s="24">
        <v>1529874817</v>
      </c>
      <c r="J39" s="6">
        <v>1589301496</v>
      </c>
      <c r="K39" s="25">
        <v>1615321906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1699839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-12389485</v>
      </c>
      <c r="J42" s="6">
        <v>13241041</v>
      </c>
      <c r="K42" s="25">
        <v>15230450</v>
      </c>
    </row>
    <row r="43" spans="1:11" ht="13.5">
      <c r="A43" s="22" t="s">
        <v>46</v>
      </c>
      <c r="B43" s="6">
        <v>-67991769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25000000</v>
      </c>
      <c r="J43" s="6">
        <v>0</v>
      </c>
      <c r="K43" s="25">
        <v>0</v>
      </c>
    </row>
    <row r="44" spans="1:11" ht="13.5">
      <c r="A44" s="22" t="s">
        <v>47</v>
      </c>
      <c r="B44" s="6">
        <v>-185374</v>
      </c>
      <c r="C44" s="6">
        <v>54469</v>
      </c>
      <c r="D44" s="23">
        <v>10153031</v>
      </c>
      <c r="E44" s="24">
        <v>43115</v>
      </c>
      <c r="F44" s="6">
        <v>0</v>
      </c>
      <c r="G44" s="25">
        <v>0</v>
      </c>
      <c r="H44" s="26">
        <v>-10238805</v>
      </c>
      <c r="I44" s="24">
        <v>10251</v>
      </c>
      <c r="J44" s="6">
        <v>20521</v>
      </c>
      <c r="K44" s="25">
        <v>154221</v>
      </c>
    </row>
    <row r="45" spans="1:11" ht="13.5">
      <c r="A45" s="33" t="s">
        <v>48</v>
      </c>
      <c r="B45" s="7">
        <v>50789089</v>
      </c>
      <c r="C45" s="7">
        <v>54469</v>
      </c>
      <c r="D45" s="69">
        <v>12280603</v>
      </c>
      <c r="E45" s="70">
        <v>43115</v>
      </c>
      <c r="F45" s="7">
        <v>9300855</v>
      </c>
      <c r="G45" s="71">
        <v>9300855</v>
      </c>
      <c r="H45" s="72">
        <v>-1991272</v>
      </c>
      <c r="I45" s="70">
        <v>20826390</v>
      </c>
      <c r="J45" s="7">
        <v>21713355</v>
      </c>
      <c r="K45" s="71">
        <v>24259053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50789089</v>
      </c>
      <c r="C48" s="6">
        <v>-50203872</v>
      </c>
      <c r="D48" s="23">
        <v>11943815</v>
      </c>
      <c r="E48" s="24">
        <v>993929</v>
      </c>
      <c r="F48" s="6">
        <v>15363090</v>
      </c>
      <c r="G48" s="25">
        <v>15363090</v>
      </c>
      <c r="H48" s="26">
        <v>40438004</v>
      </c>
      <c r="I48" s="24">
        <v>20816139</v>
      </c>
      <c r="J48" s="6">
        <v>21692834</v>
      </c>
      <c r="K48" s="25">
        <v>24104832</v>
      </c>
    </row>
    <row r="49" spans="1:11" ht="13.5">
      <c r="A49" s="22" t="s">
        <v>51</v>
      </c>
      <c r="B49" s="6">
        <f>+B75</f>
        <v>14447039.469459057</v>
      </c>
      <c r="C49" s="6">
        <f aca="true" t="shared" si="6" ref="C49:K49">+C75</f>
        <v>84825693</v>
      </c>
      <c r="D49" s="23">
        <f t="shared" si="6"/>
        <v>460506511</v>
      </c>
      <c r="E49" s="24">
        <f t="shared" si="6"/>
        <v>183609417</v>
      </c>
      <c r="F49" s="6">
        <f t="shared" si="6"/>
        <v>146673992</v>
      </c>
      <c r="G49" s="25">
        <f t="shared" si="6"/>
        <v>146673992</v>
      </c>
      <c r="H49" s="26">
        <f t="shared" si="6"/>
        <v>698772056</v>
      </c>
      <c r="I49" s="24">
        <f t="shared" si="6"/>
        <v>142326776.49044105</v>
      </c>
      <c r="J49" s="6">
        <f t="shared" si="6"/>
        <v>113534489.62327941</v>
      </c>
      <c r="K49" s="25">
        <f t="shared" si="6"/>
        <v>106321768.592984</v>
      </c>
    </row>
    <row r="50" spans="1:11" ht="13.5">
      <c r="A50" s="33" t="s">
        <v>52</v>
      </c>
      <c r="B50" s="7">
        <f>+B48-B49</f>
        <v>36342049.53054094</v>
      </c>
      <c r="C50" s="7">
        <f aca="true" t="shared" si="7" ref="C50:K50">+C48-C49</f>
        <v>-135029565</v>
      </c>
      <c r="D50" s="69">
        <f t="shared" si="7"/>
        <v>-448562696</v>
      </c>
      <c r="E50" s="70">
        <f t="shared" si="7"/>
        <v>-182615488</v>
      </c>
      <c r="F50" s="7">
        <f t="shared" si="7"/>
        <v>-131310902</v>
      </c>
      <c r="G50" s="71">
        <f t="shared" si="7"/>
        <v>-131310902</v>
      </c>
      <c r="H50" s="72">
        <f t="shared" si="7"/>
        <v>-658334052</v>
      </c>
      <c r="I50" s="70">
        <f t="shared" si="7"/>
        <v>-121510637.49044105</v>
      </c>
      <c r="J50" s="7">
        <f t="shared" si="7"/>
        <v>-91841655.62327941</v>
      </c>
      <c r="K50" s="71">
        <f t="shared" si="7"/>
        <v>-82216936.592984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1459672455</v>
      </c>
      <c r="C53" s="6">
        <v>-23727900</v>
      </c>
      <c r="D53" s="23">
        <v>1656308663</v>
      </c>
      <c r="E53" s="24">
        <v>1526225364</v>
      </c>
      <c r="F53" s="6">
        <v>1541949352</v>
      </c>
      <c r="G53" s="25">
        <v>1541949352</v>
      </c>
      <c r="H53" s="26">
        <v>1685177551</v>
      </c>
      <c r="I53" s="24">
        <v>1597785745</v>
      </c>
      <c r="J53" s="6">
        <v>1658284487</v>
      </c>
      <c r="K53" s="25">
        <v>1712041330</v>
      </c>
    </row>
    <row r="54" spans="1:11" ht="13.5">
      <c r="A54" s="22" t="s">
        <v>55</v>
      </c>
      <c r="B54" s="6">
        <v>48587305</v>
      </c>
      <c r="C54" s="6">
        <v>0</v>
      </c>
      <c r="D54" s="23">
        <v>53140803</v>
      </c>
      <c r="E54" s="24">
        <v>53325510</v>
      </c>
      <c r="F54" s="6">
        <v>53285510</v>
      </c>
      <c r="G54" s="25">
        <v>53285510</v>
      </c>
      <c r="H54" s="26">
        <v>0</v>
      </c>
      <c r="I54" s="24">
        <v>56619540</v>
      </c>
      <c r="J54" s="6">
        <v>57619540</v>
      </c>
      <c r="K54" s="25">
        <v>58219540</v>
      </c>
    </row>
    <row r="55" spans="1:11" ht="13.5">
      <c r="A55" s="22" t="s">
        <v>56</v>
      </c>
      <c r="B55" s="6">
        <v>0</v>
      </c>
      <c r="C55" s="6">
        <v>6307921</v>
      </c>
      <c r="D55" s="23">
        <v>48891023</v>
      </c>
      <c r="E55" s="24">
        <v>36488000</v>
      </c>
      <c r="F55" s="6">
        <v>52382609</v>
      </c>
      <c r="G55" s="25">
        <v>52382609</v>
      </c>
      <c r="H55" s="26">
        <v>21007449</v>
      </c>
      <c r="I55" s="24">
        <v>62897004</v>
      </c>
      <c r="J55" s="6">
        <v>83818600</v>
      </c>
      <c r="K55" s="25">
        <v>50500000</v>
      </c>
    </row>
    <row r="56" spans="1:11" ht="13.5">
      <c r="A56" s="22" t="s">
        <v>57</v>
      </c>
      <c r="B56" s="6">
        <v>0</v>
      </c>
      <c r="C56" s="6">
        <v>11343508</v>
      </c>
      <c r="D56" s="23">
        <v>17978203</v>
      </c>
      <c r="E56" s="24">
        <v>21159178</v>
      </c>
      <c r="F56" s="6">
        <v>16910546</v>
      </c>
      <c r="G56" s="25">
        <v>16910546</v>
      </c>
      <c r="H56" s="26">
        <v>9879938</v>
      </c>
      <c r="I56" s="24">
        <v>6931000</v>
      </c>
      <c r="J56" s="6">
        <v>14600000</v>
      </c>
      <c r="K56" s="25">
        <v>15459000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521607</v>
      </c>
      <c r="E59" s="24">
        <v>32279337</v>
      </c>
      <c r="F59" s="6">
        <v>32279337</v>
      </c>
      <c r="G59" s="25">
        <v>32279337</v>
      </c>
      <c r="H59" s="26">
        <v>32513882</v>
      </c>
      <c r="I59" s="24">
        <v>32712048</v>
      </c>
      <c r="J59" s="6">
        <v>33606675</v>
      </c>
      <c r="K59" s="25">
        <v>34754675</v>
      </c>
    </row>
    <row r="60" spans="1:11" ht="13.5">
      <c r="A60" s="90" t="s">
        <v>60</v>
      </c>
      <c r="B60" s="6">
        <v>4022580</v>
      </c>
      <c r="C60" s="6">
        <v>4122580</v>
      </c>
      <c r="D60" s="23">
        <v>4223709</v>
      </c>
      <c r="E60" s="24">
        <v>14490379</v>
      </c>
      <c r="F60" s="6">
        <v>14490379</v>
      </c>
      <c r="G60" s="25">
        <v>14490379</v>
      </c>
      <c r="H60" s="26">
        <v>14701564</v>
      </c>
      <c r="I60" s="24">
        <v>14923309</v>
      </c>
      <c r="J60" s="6">
        <v>14923309</v>
      </c>
      <c r="K60" s="25">
        <v>14923309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24584</v>
      </c>
      <c r="E64" s="97">
        <v>24584</v>
      </c>
      <c r="F64" s="98">
        <v>24584</v>
      </c>
      <c r="G64" s="99">
        <v>24584</v>
      </c>
      <c r="H64" s="100">
        <v>25633</v>
      </c>
      <c r="I64" s="97">
        <v>26004</v>
      </c>
      <c r="J64" s="98">
        <v>26004</v>
      </c>
      <c r="K64" s="99">
        <v>26004</v>
      </c>
    </row>
    <row r="65" spans="1:11" ht="13.5">
      <c r="A65" s="96" t="s">
        <v>65</v>
      </c>
      <c r="B65" s="97">
        <v>0</v>
      </c>
      <c r="C65" s="98">
        <v>0</v>
      </c>
      <c r="D65" s="99">
        <v>7645</v>
      </c>
      <c r="E65" s="97">
        <v>7765</v>
      </c>
      <c r="F65" s="98">
        <v>7765</v>
      </c>
      <c r="G65" s="99">
        <v>7765</v>
      </c>
      <c r="H65" s="100">
        <v>8011</v>
      </c>
      <c r="I65" s="97">
        <v>8011</v>
      </c>
      <c r="J65" s="98">
        <v>8011</v>
      </c>
      <c r="K65" s="99">
        <v>8011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0.8918545039186255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-0.025638106963905147</v>
      </c>
      <c r="J70" s="5">
        <f t="shared" si="8"/>
        <v>0.023960644008579987</v>
      </c>
      <c r="K70" s="5">
        <f t="shared" si="8"/>
        <v>0.026217006138892957</v>
      </c>
    </row>
    <row r="71" spans="1:11" ht="12.75" hidden="1">
      <c r="A71" s="2" t="s">
        <v>120</v>
      </c>
      <c r="B71" s="2">
        <f>+B83</f>
        <v>312544761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-12389485</v>
      </c>
      <c r="J71" s="2">
        <f t="shared" si="9"/>
        <v>13241041</v>
      </c>
      <c r="K71" s="2">
        <f t="shared" si="9"/>
        <v>15230450</v>
      </c>
    </row>
    <row r="72" spans="1:11" ht="12.75" hidden="1">
      <c r="A72" s="2" t="s">
        <v>121</v>
      </c>
      <c r="B72" s="2">
        <f>+B77</f>
        <v>350443665</v>
      </c>
      <c r="C72" s="2">
        <f aca="true" t="shared" si="10" ref="C72:K72">+C77</f>
        <v>350843162</v>
      </c>
      <c r="D72" s="2">
        <f t="shared" si="10"/>
        <v>401089996</v>
      </c>
      <c r="E72" s="2">
        <f t="shared" si="10"/>
        <v>449206419</v>
      </c>
      <c r="F72" s="2">
        <f t="shared" si="10"/>
        <v>455549327</v>
      </c>
      <c r="G72" s="2">
        <f t="shared" si="10"/>
        <v>455549327</v>
      </c>
      <c r="H72" s="2">
        <f t="shared" si="10"/>
        <v>406192539</v>
      </c>
      <c r="I72" s="2">
        <f t="shared" si="10"/>
        <v>483244922</v>
      </c>
      <c r="J72" s="2">
        <f t="shared" si="10"/>
        <v>552616240</v>
      </c>
      <c r="K72" s="2">
        <f t="shared" si="10"/>
        <v>580937805</v>
      </c>
    </row>
    <row r="73" spans="1:11" ht="12.75" hidden="1">
      <c r="A73" s="2" t="s">
        <v>122</v>
      </c>
      <c r="B73" s="2">
        <f>+B74</f>
        <v>106144894.49999999</v>
      </c>
      <c r="C73" s="2">
        <f aca="true" t="shared" si="11" ref="C73:K73">+(C78+C80+C81+C82)-(B78+B80+B81+B82)</f>
        <v>-45693374</v>
      </c>
      <c r="D73" s="2">
        <f t="shared" si="11"/>
        <v>304805046</v>
      </c>
      <c r="E73" s="2">
        <f t="shared" si="11"/>
        <v>-255726145</v>
      </c>
      <c r="F73" s="2">
        <f>+(F78+F80+F81+F82)-(D78+D80+D81+D82)</f>
        <v>-169474263</v>
      </c>
      <c r="G73" s="2">
        <f>+(G78+G80+G81+G82)-(D78+D80+D81+D82)</f>
        <v>-169474263</v>
      </c>
      <c r="H73" s="2">
        <f>+(H78+H80+H81+H82)-(D78+D80+D81+D82)</f>
        <v>187450273</v>
      </c>
      <c r="I73" s="2">
        <f>+(I78+I80+I81+I82)-(E78+E80+E81+E82)</f>
        <v>82173415</v>
      </c>
      <c r="J73" s="2">
        <f t="shared" si="11"/>
        <v>4849962</v>
      </c>
      <c r="K73" s="2">
        <f t="shared" si="11"/>
        <v>2984277</v>
      </c>
    </row>
    <row r="74" spans="1:11" ht="12.75" hidden="1">
      <c r="A74" s="2" t="s">
        <v>123</v>
      </c>
      <c r="B74" s="2">
        <f>+TREND(C74:E74)</f>
        <v>106144894.49999999</v>
      </c>
      <c r="C74" s="2">
        <f>+C73</f>
        <v>-45693374</v>
      </c>
      <c r="D74" s="2">
        <f aca="true" t="shared" si="12" ref="D74:K74">+D73</f>
        <v>304805046</v>
      </c>
      <c r="E74" s="2">
        <f t="shared" si="12"/>
        <v>-255726145</v>
      </c>
      <c r="F74" s="2">
        <f t="shared" si="12"/>
        <v>-169474263</v>
      </c>
      <c r="G74" s="2">
        <f t="shared" si="12"/>
        <v>-169474263</v>
      </c>
      <c r="H74" s="2">
        <f t="shared" si="12"/>
        <v>187450273</v>
      </c>
      <c r="I74" s="2">
        <f t="shared" si="12"/>
        <v>82173415</v>
      </c>
      <c r="J74" s="2">
        <f t="shared" si="12"/>
        <v>4849962</v>
      </c>
      <c r="K74" s="2">
        <f t="shared" si="12"/>
        <v>2984277</v>
      </c>
    </row>
    <row r="75" spans="1:11" ht="12.75" hidden="1">
      <c r="A75" s="2" t="s">
        <v>124</v>
      </c>
      <c r="B75" s="2">
        <f>+B84-(((B80+B81+B78)*B70)-B79)</f>
        <v>14447039.469459057</v>
      </c>
      <c r="C75" s="2">
        <f aca="true" t="shared" si="13" ref="C75:K75">+C84-(((C80+C81+C78)*C70)-C79)</f>
        <v>84825693</v>
      </c>
      <c r="D75" s="2">
        <f t="shared" si="13"/>
        <v>460506511</v>
      </c>
      <c r="E75" s="2">
        <f t="shared" si="13"/>
        <v>183609417</v>
      </c>
      <c r="F75" s="2">
        <f t="shared" si="13"/>
        <v>146673992</v>
      </c>
      <c r="G75" s="2">
        <f t="shared" si="13"/>
        <v>146673992</v>
      </c>
      <c r="H75" s="2">
        <f t="shared" si="13"/>
        <v>698772056</v>
      </c>
      <c r="I75" s="2">
        <f t="shared" si="13"/>
        <v>142326776.49044105</v>
      </c>
      <c r="J75" s="2">
        <f t="shared" si="13"/>
        <v>113534489.62327941</v>
      </c>
      <c r="K75" s="2">
        <f t="shared" si="13"/>
        <v>106321768.592984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350443665</v>
      </c>
      <c r="C77" s="3">
        <v>350843162</v>
      </c>
      <c r="D77" s="3">
        <v>401089996</v>
      </c>
      <c r="E77" s="3">
        <v>449206419</v>
      </c>
      <c r="F77" s="3">
        <v>455549327</v>
      </c>
      <c r="G77" s="3">
        <v>455549327</v>
      </c>
      <c r="H77" s="3">
        <v>406192539</v>
      </c>
      <c r="I77" s="3">
        <v>483244922</v>
      </c>
      <c r="J77" s="3">
        <v>552616240</v>
      </c>
      <c r="K77" s="3">
        <v>580937805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91542916</v>
      </c>
      <c r="C79" s="3">
        <v>84825693</v>
      </c>
      <c r="D79" s="3">
        <v>460506511</v>
      </c>
      <c r="E79" s="3">
        <v>183609417</v>
      </c>
      <c r="F79" s="3">
        <v>146673992</v>
      </c>
      <c r="G79" s="3">
        <v>146673992</v>
      </c>
      <c r="H79" s="3">
        <v>698772056</v>
      </c>
      <c r="I79" s="3">
        <v>147356820</v>
      </c>
      <c r="J79" s="3">
        <v>109411895</v>
      </c>
      <c r="K79" s="3">
        <v>110216458</v>
      </c>
    </row>
    <row r="80" spans="1:11" ht="12.75" hidden="1">
      <c r="A80" s="1" t="s">
        <v>69</v>
      </c>
      <c r="B80" s="3">
        <v>52460532</v>
      </c>
      <c r="C80" s="3">
        <v>14596433</v>
      </c>
      <c r="D80" s="3">
        <v>171320893</v>
      </c>
      <c r="E80" s="3">
        <v>57445262</v>
      </c>
      <c r="F80" s="3">
        <v>76842252</v>
      </c>
      <c r="G80" s="3">
        <v>76842252</v>
      </c>
      <c r="H80" s="3">
        <v>325205906</v>
      </c>
      <c r="I80" s="3">
        <v>78379097</v>
      </c>
      <c r="J80" s="3">
        <v>80338574</v>
      </c>
      <c r="K80" s="3">
        <v>82427377</v>
      </c>
    </row>
    <row r="81" spans="1:11" ht="12.75" hidden="1">
      <c r="A81" s="1" t="s">
        <v>70</v>
      </c>
      <c r="B81" s="3">
        <v>33983923</v>
      </c>
      <c r="C81" s="3">
        <v>25104648</v>
      </c>
      <c r="D81" s="3">
        <v>173185234</v>
      </c>
      <c r="E81" s="3">
        <v>32384720</v>
      </c>
      <c r="F81" s="3">
        <v>99239612</v>
      </c>
      <c r="G81" s="3">
        <v>99239612</v>
      </c>
      <c r="H81" s="3">
        <v>206750494</v>
      </c>
      <c r="I81" s="3">
        <v>93624300</v>
      </c>
      <c r="J81" s="3">
        <v>96514785</v>
      </c>
      <c r="K81" s="3">
        <v>97410259</v>
      </c>
    </row>
    <row r="82" spans="1:11" ht="12.75" hidden="1">
      <c r="A82" s="1" t="s">
        <v>71</v>
      </c>
      <c r="B82" s="3">
        <v>0</v>
      </c>
      <c r="C82" s="3">
        <v>1050000</v>
      </c>
      <c r="D82" s="3">
        <v>1050000</v>
      </c>
      <c r="E82" s="3">
        <v>0</v>
      </c>
      <c r="F82" s="3">
        <v>0</v>
      </c>
      <c r="G82" s="3">
        <v>0</v>
      </c>
      <c r="H82" s="3">
        <v>1050000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312544761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-12389485</v>
      </c>
      <c r="J83" s="3">
        <v>13241041</v>
      </c>
      <c r="K83" s="3">
        <v>15230450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-9439885</v>
      </c>
      <c r="J84" s="3">
        <v>8360115</v>
      </c>
      <c r="K84" s="3">
        <v>820115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223923199</v>
      </c>
      <c r="C6" s="6">
        <v>275035828</v>
      </c>
      <c r="D6" s="23">
        <v>305466550</v>
      </c>
      <c r="E6" s="24">
        <v>244461260</v>
      </c>
      <c r="F6" s="6">
        <v>303532083</v>
      </c>
      <c r="G6" s="25">
        <v>303532083</v>
      </c>
      <c r="H6" s="26">
        <v>300505480</v>
      </c>
      <c r="I6" s="24">
        <v>329012273</v>
      </c>
      <c r="J6" s="6">
        <v>335282279</v>
      </c>
      <c r="K6" s="25">
        <v>352046391</v>
      </c>
    </row>
    <row r="7" spans="1:11" ht="13.5">
      <c r="A7" s="22" t="s">
        <v>20</v>
      </c>
      <c r="B7" s="6">
        <v>36704686</v>
      </c>
      <c r="C7" s="6">
        <v>28922916</v>
      </c>
      <c r="D7" s="23">
        <v>35663705</v>
      </c>
      <c r="E7" s="24">
        <v>34811696</v>
      </c>
      <c r="F7" s="6">
        <v>36036101</v>
      </c>
      <c r="G7" s="25">
        <v>36036101</v>
      </c>
      <c r="H7" s="26">
        <v>20714460</v>
      </c>
      <c r="I7" s="24">
        <v>37837906</v>
      </c>
      <c r="J7" s="6">
        <v>39729801</v>
      </c>
      <c r="K7" s="25">
        <v>41716291</v>
      </c>
    </row>
    <row r="8" spans="1:11" ht="13.5">
      <c r="A8" s="22" t="s">
        <v>21</v>
      </c>
      <c r="B8" s="6">
        <v>532895960</v>
      </c>
      <c r="C8" s="6">
        <v>659059637</v>
      </c>
      <c r="D8" s="23">
        <v>596831653</v>
      </c>
      <c r="E8" s="24">
        <v>633214738</v>
      </c>
      <c r="F8" s="6">
        <v>760205017</v>
      </c>
      <c r="G8" s="25">
        <v>760205017</v>
      </c>
      <c r="H8" s="26">
        <v>701011880</v>
      </c>
      <c r="I8" s="24">
        <v>649963949</v>
      </c>
      <c r="J8" s="6">
        <v>663221697</v>
      </c>
      <c r="K8" s="25">
        <v>747007481</v>
      </c>
    </row>
    <row r="9" spans="1:11" ht="13.5">
      <c r="A9" s="22" t="s">
        <v>22</v>
      </c>
      <c r="B9" s="6">
        <v>38573411</v>
      </c>
      <c r="C9" s="6">
        <v>13489630</v>
      </c>
      <c r="D9" s="23">
        <v>39434030</v>
      </c>
      <c r="E9" s="24">
        <v>35733962</v>
      </c>
      <c r="F9" s="6">
        <v>116970232</v>
      </c>
      <c r="G9" s="25">
        <v>116970232</v>
      </c>
      <c r="H9" s="26">
        <v>104227090</v>
      </c>
      <c r="I9" s="24">
        <v>126256515</v>
      </c>
      <c r="J9" s="6">
        <v>129601840</v>
      </c>
      <c r="K9" s="25">
        <v>136054433</v>
      </c>
    </row>
    <row r="10" spans="1:11" ht="25.5">
      <c r="A10" s="27" t="s">
        <v>114</v>
      </c>
      <c r="B10" s="28">
        <f>SUM(B5:B9)</f>
        <v>832097256</v>
      </c>
      <c r="C10" s="29">
        <f aca="true" t="shared" si="0" ref="C10:K10">SUM(C5:C9)</f>
        <v>976508011</v>
      </c>
      <c r="D10" s="30">
        <f t="shared" si="0"/>
        <v>977395938</v>
      </c>
      <c r="E10" s="28">
        <f t="shared" si="0"/>
        <v>948221656</v>
      </c>
      <c r="F10" s="29">
        <f t="shared" si="0"/>
        <v>1216743433</v>
      </c>
      <c r="G10" s="31">
        <f t="shared" si="0"/>
        <v>1216743433</v>
      </c>
      <c r="H10" s="32">
        <f t="shared" si="0"/>
        <v>1126458910</v>
      </c>
      <c r="I10" s="28">
        <f t="shared" si="0"/>
        <v>1143070643</v>
      </c>
      <c r="J10" s="29">
        <f t="shared" si="0"/>
        <v>1167835617</v>
      </c>
      <c r="K10" s="31">
        <f t="shared" si="0"/>
        <v>1276824596</v>
      </c>
    </row>
    <row r="11" spans="1:11" ht="13.5">
      <c r="A11" s="22" t="s">
        <v>23</v>
      </c>
      <c r="B11" s="6">
        <v>259776012</v>
      </c>
      <c r="C11" s="6">
        <v>291407943</v>
      </c>
      <c r="D11" s="23">
        <v>342167045</v>
      </c>
      <c r="E11" s="24">
        <v>337874359</v>
      </c>
      <c r="F11" s="6">
        <v>318606747</v>
      </c>
      <c r="G11" s="25">
        <v>318606747</v>
      </c>
      <c r="H11" s="26">
        <v>342938948</v>
      </c>
      <c r="I11" s="24">
        <v>371509388</v>
      </c>
      <c r="J11" s="6">
        <v>388096357</v>
      </c>
      <c r="K11" s="25">
        <v>410816454</v>
      </c>
    </row>
    <row r="12" spans="1:11" ht="13.5">
      <c r="A12" s="22" t="s">
        <v>24</v>
      </c>
      <c r="B12" s="6">
        <v>9577450</v>
      </c>
      <c r="C12" s="6">
        <v>11161777</v>
      </c>
      <c r="D12" s="23">
        <v>11665226</v>
      </c>
      <c r="E12" s="24">
        <v>13902286</v>
      </c>
      <c r="F12" s="6">
        <v>10108450</v>
      </c>
      <c r="G12" s="25">
        <v>10108450</v>
      </c>
      <c r="H12" s="26">
        <v>12225802</v>
      </c>
      <c r="I12" s="24">
        <v>13172924</v>
      </c>
      <c r="J12" s="6">
        <v>13963298</v>
      </c>
      <c r="K12" s="25">
        <v>14801096</v>
      </c>
    </row>
    <row r="13" spans="1:11" ht="13.5">
      <c r="A13" s="22" t="s">
        <v>115</v>
      </c>
      <c r="B13" s="6">
        <v>121882964</v>
      </c>
      <c r="C13" s="6">
        <v>140977026</v>
      </c>
      <c r="D13" s="23">
        <v>155529513</v>
      </c>
      <c r="E13" s="24">
        <v>140000000</v>
      </c>
      <c r="F13" s="6">
        <v>155000000</v>
      </c>
      <c r="G13" s="25">
        <v>155000000</v>
      </c>
      <c r="H13" s="26">
        <v>0</v>
      </c>
      <c r="I13" s="24">
        <v>128309274</v>
      </c>
      <c r="J13" s="6">
        <v>133441648</v>
      </c>
      <c r="K13" s="25">
        <v>138779315</v>
      </c>
    </row>
    <row r="14" spans="1:11" ht="13.5">
      <c r="A14" s="22" t="s">
        <v>25</v>
      </c>
      <c r="B14" s="6">
        <v>0</v>
      </c>
      <c r="C14" s="6">
        <v>112303</v>
      </c>
      <c r="D14" s="23">
        <v>-29543</v>
      </c>
      <c r="E14" s="24">
        <v>0</v>
      </c>
      <c r="F14" s="6">
        <v>40000</v>
      </c>
      <c r="G14" s="25">
        <v>40000</v>
      </c>
      <c r="H14" s="26">
        <v>81181</v>
      </c>
      <c r="I14" s="24">
        <v>500000</v>
      </c>
      <c r="J14" s="6">
        <v>540000</v>
      </c>
      <c r="K14" s="25">
        <v>581600</v>
      </c>
    </row>
    <row r="15" spans="1:11" ht="13.5">
      <c r="A15" s="22" t="s">
        <v>26</v>
      </c>
      <c r="B15" s="6">
        <v>21770752</v>
      </c>
      <c r="C15" s="6">
        <v>31339964</v>
      </c>
      <c r="D15" s="23">
        <v>34671340</v>
      </c>
      <c r="E15" s="24">
        <v>51795608</v>
      </c>
      <c r="F15" s="6">
        <v>44869744</v>
      </c>
      <c r="G15" s="25">
        <v>44869744</v>
      </c>
      <c r="H15" s="26">
        <v>32671271</v>
      </c>
      <c r="I15" s="24">
        <v>41649214</v>
      </c>
      <c r="J15" s="6">
        <v>43808389</v>
      </c>
      <c r="K15" s="25">
        <v>46066515</v>
      </c>
    </row>
    <row r="16" spans="1:11" ht="13.5">
      <c r="A16" s="22" t="s">
        <v>21</v>
      </c>
      <c r="B16" s="6">
        <v>228939431</v>
      </c>
      <c r="C16" s="6">
        <v>5771945</v>
      </c>
      <c r="D16" s="23">
        <v>0</v>
      </c>
      <c r="E16" s="24">
        <v>0</v>
      </c>
      <c r="F16" s="6">
        <v>31638081</v>
      </c>
      <c r="G16" s="25">
        <v>31638081</v>
      </c>
      <c r="H16" s="26">
        <v>28638080</v>
      </c>
      <c r="I16" s="24">
        <v>38030646</v>
      </c>
      <c r="J16" s="6">
        <v>34356120</v>
      </c>
      <c r="K16" s="25">
        <v>34744411</v>
      </c>
    </row>
    <row r="17" spans="1:11" ht="13.5">
      <c r="A17" s="22" t="s">
        <v>27</v>
      </c>
      <c r="B17" s="6">
        <v>506189775</v>
      </c>
      <c r="C17" s="6">
        <v>659450399</v>
      </c>
      <c r="D17" s="23">
        <v>655924448</v>
      </c>
      <c r="E17" s="24">
        <v>807836205</v>
      </c>
      <c r="F17" s="6">
        <v>614009257</v>
      </c>
      <c r="G17" s="25">
        <v>614009257</v>
      </c>
      <c r="H17" s="26">
        <v>419133066</v>
      </c>
      <c r="I17" s="24">
        <v>451281847</v>
      </c>
      <c r="J17" s="6">
        <v>437750520</v>
      </c>
      <c r="K17" s="25">
        <v>498986776</v>
      </c>
    </row>
    <row r="18" spans="1:11" ht="13.5">
      <c r="A18" s="33" t="s">
        <v>28</v>
      </c>
      <c r="B18" s="34">
        <f>SUM(B11:B17)</f>
        <v>1148136384</v>
      </c>
      <c r="C18" s="35">
        <f aca="true" t="shared" si="1" ref="C18:K18">SUM(C11:C17)</f>
        <v>1140221357</v>
      </c>
      <c r="D18" s="36">
        <f t="shared" si="1"/>
        <v>1199928029</v>
      </c>
      <c r="E18" s="34">
        <f t="shared" si="1"/>
        <v>1351408458</v>
      </c>
      <c r="F18" s="35">
        <f t="shared" si="1"/>
        <v>1174272279</v>
      </c>
      <c r="G18" s="37">
        <f t="shared" si="1"/>
        <v>1174272279</v>
      </c>
      <c r="H18" s="38">
        <f t="shared" si="1"/>
        <v>835688348</v>
      </c>
      <c r="I18" s="34">
        <f t="shared" si="1"/>
        <v>1044453293</v>
      </c>
      <c r="J18" s="35">
        <f t="shared" si="1"/>
        <v>1051956332</v>
      </c>
      <c r="K18" s="37">
        <f t="shared" si="1"/>
        <v>1144776167</v>
      </c>
    </row>
    <row r="19" spans="1:11" ht="13.5">
      <c r="A19" s="33" t="s">
        <v>29</v>
      </c>
      <c r="B19" s="39">
        <f>+B10-B18</f>
        <v>-316039128</v>
      </c>
      <c r="C19" s="40">
        <f aca="true" t="shared" si="2" ref="C19:K19">+C10-C18</f>
        <v>-163713346</v>
      </c>
      <c r="D19" s="41">
        <f t="shared" si="2"/>
        <v>-222532091</v>
      </c>
      <c r="E19" s="39">
        <f t="shared" si="2"/>
        <v>-403186802</v>
      </c>
      <c r="F19" s="40">
        <f t="shared" si="2"/>
        <v>42471154</v>
      </c>
      <c r="G19" s="42">
        <f t="shared" si="2"/>
        <v>42471154</v>
      </c>
      <c r="H19" s="43">
        <f t="shared" si="2"/>
        <v>290770562</v>
      </c>
      <c r="I19" s="39">
        <f t="shared" si="2"/>
        <v>98617350</v>
      </c>
      <c r="J19" s="40">
        <f t="shared" si="2"/>
        <v>115879285</v>
      </c>
      <c r="K19" s="42">
        <f t="shared" si="2"/>
        <v>132048429</v>
      </c>
    </row>
    <row r="20" spans="1:11" ht="25.5">
      <c r="A20" s="44" t="s">
        <v>30</v>
      </c>
      <c r="B20" s="45">
        <v>756556999</v>
      </c>
      <c r="C20" s="46">
        <v>440228950</v>
      </c>
      <c r="D20" s="47">
        <v>318276029</v>
      </c>
      <c r="E20" s="45">
        <v>424611262</v>
      </c>
      <c r="F20" s="46">
        <v>380956330</v>
      </c>
      <c r="G20" s="48">
        <v>380956330</v>
      </c>
      <c r="H20" s="49">
        <v>290764080</v>
      </c>
      <c r="I20" s="45">
        <v>620504000</v>
      </c>
      <c r="J20" s="46">
        <v>584070000</v>
      </c>
      <c r="K20" s="48">
        <v>446946000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440517871</v>
      </c>
      <c r="C22" s="58">
        <f aca="true" t="shared" si="3" ref="C22:K22">SUM(C19:C21)</f>
        <v>276515604</v>
      </c>
      <c r="D22" s="59">
        <f t="shared" si="3"/>
        <v>95743938</v>
      </c>
      <c r="E22" s="57">
        <f t="shared" si="3"/>
        <v>21424460</v>
      </c>
      <c r="F22" s="58">
        <f t="shared" si="3"/>
        <v>423427484</v>
      </c>
      <c r="G22" s="60">
        <f t="shared" si="3"/>
        <v>423427484</v>
      </c>
      <c r="H22" s="61">
        <f t="shared" si="3"/>
        <v>581534642</v>
      </c>
      <c r="I22" s="57">
        <f t="shared" si="3"/>
        <v>719121350</v>
      </c>
      <c r="J22" s="58">
        <f t="shared" si="3"/>
        <v>699949285</v>
      </c>
      <c r="K22" s="60">
        <f t="shared" si="3"/>
        <v>578994429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440517871</v>
      </c>
      <c r="C24" s="40">
        <f aca="true" t="shared" si="4" ref="C24:K24">SUM(C22:C23)</f>
        <v>276515604</v>
      </c>
      <c r="D24" s="41">
        <f t="shared" si="4"/>
        <v>95743938</v>
      </c>
      <c r="E24" s="39">
        <f t="shared" si="4"/>
        <v>21424460</v>
      </c>
      <c r="F24" s="40">
        <f t="shared" si="4"/>
        <v>423427484</v>
      </c>
      <c r="G24" s="42">
        <f t="shared" si="4"/>
        <v>423427484</v>
      </c>
      <c r="H24" s="43">
        <f t="shared" si="4"/>
        <v>581534642</v>
      </c>
      <c r="I24" s="39">
        <f t="shared" si="4"/>
        <v>719121350</v>
      </c>
      <c r="J24" s="40">
        <f t="shared" si="4"/>
        <v>699949285</v>
      </c>
      <c r="K24" s="42">
        <f t="shared" si="4"/>
        <v>578994429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672135034</v>
      </c>
      <c r="C27" s="7">
        <v>152731701</v>
      </c>
      <c r="D27" s="69">
        <v>21393157</v>
      </c>
      <c r="E27" s="70">
        <v>420411262</v>
      </c>
      <c r="F27" s="7">
        <v>413384944</v>
      </c>
      <c r="G27" s="71">
        <v>413384944</v>
      </c>
      <c r="H27" s="72">
        <v>290267971</v>
      </c>
      <c r="I27" s="70">
        <v>620504000</v>
      </c>
      <c r="J27" s="7">
        <v>584070000</v>
      </c>
      <c r="K27" s="71">
        <v>446946000</v>
      </c>
    </row>
    <row r="28" spans="1:11" ht="13.5">
      <c r="A28" s="73" t="s">
        <v>34</v>
      </c>
      <c r="B28" s="6">
        <v>621630053</v>
      </c>
      <c r="C28" s="6">
        <v>65695604</v>
      </c>
      <c r="D28" s="23">
        <v>0</v>
      </c>
      <c r="E28" s="24">
        <v>420411262</v>
      </c>
      <c r="F28" s="6">
        <v>380956690</v>
      </c>
      <c r="G28" s="25">
        <v>380956690</v>
      </c>
      <c r="H28" s="26">
        <v>0</v>
      </c>
      <c r="I28" s="24">
        <v>620504000</v>
      </c>
      <c r="J28" s="6">
        <v>584070000</v>
      </c>
      <c r="K28" s="25">
        <v>446946000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50504981</v>
      </c>
      <c r="C31" s="6">
        <v>0</v>
      </c>
      <c r="D31" s="23">
        <v>0</v>
      </c>
      <c r="E31" s="24">
        <v>0</v>
      </c>
      <c r="F31" s="6">
        <v>32428254</v>
      </c>
      <c r="G31" s="25">
        <v>32428254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672135034</v>
      </c>
      <c r="C32" s="7">
        <f aca="true" t="shared" si="5" ref="C32:K32">SUM(C28:C31)</f>
        <v>65695604</v>
      </c>
      <c r="D32" s="69">
        <f t="shared" si="5"/>
        <v>0</v>
      </c>
      <c r="E32" s="70">
        <f t="shared" si="5"/>
        <v>420411262</v>
      </c>
      <c r="F32" s="7">
        <f t="shared" si="5"/>
        <v>413384944</v>
      </c>
      <c r="G32" s="71">
        <f t="shared" si="5"/>
        <v>413384944</v>
      </c>
      <c r="H32" s="72">
        <f t="shared" si="5"/>
        <v>0</v>
      </c>
      <c r="I32" s="70">
        <f t="shared" si="5"/>
        <v>620504000</v>
      </c>
      <c r="J32" s="7">
        <f t="shared" si="5"/>
        <v>584070000</v>
      </c>
      <c r="K32" s="71">
        <f t="shared" si="5"/>
        <v>446946000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559184773</v>
      </c>
      <c r="C35" s="6">
        <v>53199482</v>
      </c>
      <c r="D35" s="23">
        <v>1746886428</v>
      </c>
      <c r="E35" s="24">
        <v>476867919</v>
      </c>
      <c r="F35" s="6">
        <v>870043007</v>
      </c>
      <c r="G35" s="25">
        <v>870043007</v>
      </c>
      <c r="H35" s="26">
        <v>1750645485</v>
      </c>
      <c r="I35" s="24">
        <v>1028640355</v>
      </c>
      <c r="J35" s="6">
        <v>1288339733</v>
      </c>
      <c r="K35" s="25">
        <v>1339873323</v>
      </c>
    </row>
    <row r="36" spans="1:11" ht="13.5">
      <c r="A36" s="22" t="s">
        <v>40</v>
      </c>
      <c r="B36" s="6">
        <v>3969768494</v>
      </c>
      <c r="C36" s="6">
        <v>98787290</v>
      </c>
      <c r="D36" s="23">
        <v>4045627648</v>
      </c>
      <c r="E36" s="24">
        <v>4452834704</v>
      </c>
      <c r="F36" s="6">
        <v>4303860782</v>
      </c>
      <c r="G36" s="25">
        <v>4303860782</v>
      </c>
      <c r="H36" s="26">
        <v>4339008229</v>
      </c>
      <c r="I36" s="24">
        <v>3595628997</v>
      </c>
      <c r="J36" s="6">
        <v>3735936597</v>
      </c>
      <c r="K36" s="25">
        <v>3724767661</v>
      </c>
    </row>
    <row r="37" spans="1:11" ht="13.5">
      <c r="A37" s="22" t="s">
        <v>41</v>
      </c>
      <c r="B37" s="6">
        <v>329102826</v>
      </c>
      <c r="C37" s="6">
        <v>158854074</v>
      </c>
      <c r="D37" s="23">
        <v>1506171499</v>
      </c>
      <c r="E37" s="24">
        <v>167541774</v>
      </c>
      <c r="F37" s="6">
        <v>553937616</v>
      </c>
      <c r="G37" s="25">
        <v>553937616</v>
      </c>
      <c r="H37" s="26">
        <v>1225429357</v>
      </c>
      <c r="I37" s="24">
        <v>204078466</v>
      </c>
      <c r="J37" s="6">
        <v>229101647</v>
      </c>
      <c r="K37" s="25">
        <v>222140263</v>
      </c>
    </row>
    <row r="38" spans="1:11" ht="13.5">
      <c r="A38" s="22" t="s">
        <v>42</v>
      </c>
      <c r="B38" s="6">
        <v>42496077</v>
      </c>
      <c r="C38" s="6">
        <v>16908270</v>
      </c>
      <c r="D38" s="23">
        <v>81040493</v>
      </c>
      <c r="E38" s="24">
        <v>59231495</v>
      </c>
      <c r="F38" s="6">
        <v>65893340</v>
      </c>
      <c r="G38" s="25">
        <v>65893340</v>
      </c>
      <c r="H38" s="26">
        <v>81040493</v>
      </c>
      <c r="I38" s="24">
        <v>65509214</v>
      </c>
      <c r="J38" s="6">
        <v>68784674</v>
      </c>
      <c r="K38" s="25">
        <v>71536061</v>
      </c>
    </row>
    <row r="39" spans="1:11" ht="13.5">
      <c r="A39" s="22" t="s">
        <v>43</v>
      </c>
      <c r="B39" s="6">
        <v>4157354364</v>
      </c>
      <c r="C39" s="6">
        <v>-300291213</v>
      </c>
      <c r="D39" s="23">
        <v>4205302083</v>
      </c>
      <c r="E39" s="24">
        <v>4702929354</v>
      </c>
      <c r="F39" s="6">
        <v>4598380901</v>
      </c>
      <c r="G39" s="25">
        <v>4598380901</v>
      </c>
      <c r="H39" s="26">
        <v>4783185441</v>
      </c>
      <c r="I39" s="24">
        <v>4354681672</v>
      </c>
      <c r="J39" s="6">
        <v>4726390009</v>
      </c>
      <c r="K39" s="25">
        <v>4770964660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306630867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643907591</v>
      </c>
      <c r="J42" s="6">
        <v>634479777</v>
      </c>
      <c r="K42" s="25">
        <v>507592745</v>
      </c>
    </row>
    <row r="43" spans="1:11" ht="13.5">
      <c r="A43" s="22" t="s">
        <v>46</v>
      </c>
      <c r="B43" s="6">
        <v>-468200282</v>
      </c>
      <c r="C43" s="6">
        <v>-151625</v>
      </c>
      <c r="D43" s="23">
        <v>-200667</v>
      </c>
      <c r="E43" s="24">
        <v>352292</v>
      </c>
      <c r="F43" s="6">
        <v>352292</v>
      </c>
      <c r="G43" s="25">
        <v>352292</v>
      </c>
      <c r="H43" s="26">
        <v>352292</v>
      </c>
      <c r="I43" s="24">
        <v>-609504000</v>
      </c>
      <c r="J43" s="6">
        <v>-583710000</v>
      </c>
      <c r="K43" s="25">
        <v>-446586000</v>
      </c>
    </row>
    <row r="44" spans="1:11" ht="13.5">
      <c r="A44" s="22" t="s">
        <v>47</v>
      </c>
      <c r="B44" s="6">
        <v>0</v>
      </c>
      <c r="C44" s="6">
        <v>116598</v>
      </c>
      <c r="D44" s="23">
        <v>324510</v>
      </c>
      <c r="E44" s="24">
        <v>-441108</v>
      </c>
      <c r="F44" s="6">
        <v>441000</v>
      </c>
      <c r="G44" s="25">
        <v>441000</v>
      </c>
      <c r="H44" s="26">
        <v>-507695</v>
      </c>
      <c r="I44" s="24">
        <v>17640</v>
      </c>
      <c r="J44" s="6">
        <v>18345</v>
      </c>
      <c r="K44" s="25">
        <v>19079</v>
      </c>
    </row>
    <row r="45" spans="1:11" ht="13.5">
      <c r="A45" s="33" t="s">
        <v>48</v>
      </c>
      <c r="B45" s="7">
        <v>201923079</v>
      </c>
      <c r="C45" s="7">
        <v>-35027</v>
      </c>
      <c r="D45" s="69">
        <v>260969736</v>
      </c>
      <c r="E45" s="70">
        <v>322517077</v>
      </c>
      <c r="F45" s="7">
        <v>567343292</v>
      </c>
      <c r="G45" s="71">
        <v>567343292</v>
      </c>
      <c r="H45" s="72">
        <v>755104231</v>
      </c>
      <c r="I45" s="70">
        <v>614524854</v>
      </c>
      <c r="J45" s="7">
        <v>669972142</v>
      </c>
      <c r="K45" s="71">
        <v>696771028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202092647</v>
      </c>
      <c r="C48" s="6">
        <v>64517009</v>
      </c>
      <c r="D48" s="23">
        <v>377919268</v>
      </c>
      <c r="E48" s="24">
        <v>322605893</v>
      </c>
      <c r="F48" s="6">
        <v>566550000</v>
      </c>
      <c r="G48" s="25">
        <v>566550000</v>
      </c>
      <c r="H48" s="26">
        <v>-6363610</v>
      </c>
      <c r="I48" s="24">
        <v>614507214</v>
      </c>
      <c r="J48" s="6">
        <v>669953797</v>
      </c>
      <c r="K48" s="25">
        <v>696751949</v>
      </c>
    </row>
    <row r="49" spans="1:11" ht="13.5">
      <c r="A49" s="22" t="s">
        <v>51</v>
      </c>
      <c r="B49" s="6">
        <f>+B75</f>
        <v>191550616.93666577</v>
      </c>
      <c r="C49" s="6">
        <f aca="true" t="shared" si="6" ref="C49:K49">+C75</f>
        <v>2864146465</v>
      </c>
      <c r="D49" s="23">
        <f t="shared" si="6"/>
        <v>4207440349</v>
      </c>
      <c r="E49" s="24">
        <f t="shared" si="6"/>
        <v>167541774</v>
      </c>
      <c r="F49" s="6">
        <f t="shared" si="6"/>
        <v>543506830</v>
      </c>
      <c r="G49" s="25">
        <f t="shared" si="6"/>
        <v>543506830</v>
      </c>
      <c r="H49" s="26">
        <f t="shared" si="6"/>
        <v>3926631620</v>
      </c>
      <c r="I49" s="24">
        <f t="shared" si="6"/>
        <v>71255542.46369739</v>
      </c>
      <c r="J49" s="6">
        <f t="shared" si="6"/>
        <v>26683405.6406852</v>
      </c>
      <c r="K49" s="25">
        <f t="shared" si="6"/>
        <v>12180166.839567691</v>
      </c>
    </row>
    <row r="50" spans="1:11" ht="13.5">
      <c r="A50" s="33" t="s">
        <v>52</v>
      </c>
      <c r="B50" s="7">
        <f>+B48-B49</f>
        <v>10542030.063334227</v>
      </c>
      <c r="C50" s="7">
        <f aca="true" t="shared" si="7" ref="C50:K50">+C48-C49</f>
        <v>-2799629456</v>
      </c>
      <c r="D50" s="69">
        <f t="shared" si="7"/>
        <v>-3829521081</v>
      </c>
      <c r="E50" s="70">
        <f t="shared" si="7"/>
        <v>155064119</v>
      </c>
      <c r="F50" s="7">
        <f t="shared" si="7"/>
        <v>23043170</v>
      </c>
      <c r="G50" s="71">
        <f t="shared" si="7"/>
        <v>23043170</v>
      </c>
      <c r="H50" s="72">
        <f t="shared" si="7"/>
        <v>-3932995230</v>
      </c>
      <c r="I50" s="70">
        <f t="shared" si="7"/>
        <v>543251671.5363026</v>
      </c>
      <c r="J50" s="7">
        <f t="shared" si="7"/>
        <v>643270391.3593148</v>
      </c>
      <c r="K50" s="71">
        <f t="shared" si="7"/>
        <v>684571782.1604323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3969768494</v>
      </c>
      <c r="C53" s="6">
        <v>715010913</v>
      </c>
      <c r="D53" s="23">
        <v>3325936776</v>
      </c>
      <c r="E53" s="24">
        <v>4452834704</v>
      </c>
      <c r="F53" s="6">
        <v>4447298386</v>
      </c>
      <c r="G53" s="25">
        <v>4447298386</v>
      </c>
      <c r="H53" s="26">
        <v>3617858828</v>
      </c>
      <c r="I53" s="24">
        <v>3594128997</v>
      </c>
      <c r="J53" s="6">
        <v>3734436597</v>
      </c>
      <c r="K53" s="25">
        <v>3723267661</v>
      </c>
    </row>
    <row r="54" spans="1:11" ht="13.5">
      <c r="A54" s="22" t="s">
        <v>55</v>
      </c>
      <c r="B54" s="6">
        <v>121882964</v>
      </c>
      <c r="C54" s="6">
        <v>0</v>
      </c>
      <c r="D54" s="23">
        <v>155529513</v>
      </c>
      <c r="E54" s="24">
        <v>140000000</v>
      </c>
      <c r="F54" s="6">
        <v>155000000</v>
      </c>
      <c r="G54" s="25">
        <v>155000000</v>
      </c>
      <c r="H54" s="26">
        <v>0</v>
      </c>
      <c r="I54" s="24">
        <v>128309274</v>
      </c>
      <c r="J54" s="6">
        <v>133441648</v>
      </c>
      <c r="K54" s="25">
        <v>138779315</v>
      </c>
    </row>
    <row r="55" spans="1:11" ht="13.5">
      <c r="A55" s="22" t="s">
        <v>56</v>
      </c>
      <c r="B55" s="6">
        <v>0</v>
      </c>
      <c r="C55" s="6">
        <v>120304616</v>
      </c>
      <c r="D55" s="23">
        <v>0</v>
      </c>
      <c r="E55" s="24">
        <v>53524000</v>
      </c>
      <c r="F55" s="6">
        <v>10863356</v>
      </c>
      <c r="G55" s="25">
        <v>10863356</v>
      </c>
      <c r="H55" s="26">
        <v>6994303</v>
      </c>
      <c r="I55" s="24">
        <v>15040000</v>
      </c>
      <c r="J55" s="6">
        <v>49582519</v>
      </c>
      <c r="K55" s="25">
        <v>72192500</v>
      </c>
    </row>
    <row r="56" spans="1:11" ht="13.5">
      <c r="A56" s="22" t="s">
        <v>57</v>
      </c>
      <c r="B56" s="6">
        <v>181832</v>
      </c>
      <c r="C56" s="6">
        <v>69510453</v>
      </c>
      <c r="D56" s="23">
        <v>75690522</v>
      </c>
      <c r="E56" s="24">
        <v>111890861</v>
      </c>
      <c r="F56" s="6">
        <v>79547475</v>
      </c>
      <c r="G56" s="25">
        <v>79547475</v>
      </c>
      <c r="H56" s="26">
        <v>58725827</v>
      </c>
      <c r="I56" s="24">
        <v>85560580</v>
      </c>
      <c r="J56" s="6">
        <v>89194345</v>
      </c>
      <c r="K56" s="25">
        <v>92971630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0.3014685288134604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0.29625266627131097</v>
      </c>
      <c r="J70" s="5">
        <f t="shared" si="8"/>
        <v>0.31036417002460764</v>
      </c>
      <c r="K70" s="5">
        <f t="shared" si="8"/>
        <v>0.310370676654861</v>
      </c>
    </row>
    <row r="71" spans="1:11" ht="12.75" hidden="1">
      <c r="A71" s="2" t="s">
        <v>120</v>
      </c>
      <c r="B71" s="2">
        <f>+B83</f>
        <v>77027588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122011234</v>
      </c>
      <c r="J71" s="2">
        <f t="shared" si="9"/>
        <v>131049061</v>
      </c>
      <c r="K71" s="2">
        <f t="shared" si="9"/>
        <v>137598967</v>
      </c>
    </row>
    <row r="72" spans="1:11" ht="12.75" hidden="1">
      <c r="A72" s="2" t="s">
        <v>121</v>
      </c>
      <c r="B72" s="2">
        <f>+B77</f>
        <v>255507891</v>
      </c>
      <c r="C72" s="2">
        <f aca="true" t="shared" si="10" ref="C72:K72">+C77</f>
        <v>277123661</v>
      </c>
      <c r="D72" s="2">
        <f t="shared" si="10"/>
        <v>306213166</v>
      </c>
      <c r="E72" s="2">
        <f t="shared" si="10"/>
        <v>245905116</v>
      </c>
      <c r="F72" s="2">
        <f t="shared" si="10"/>
        <v>381806860</v>
      </c>
      <c r="G72" s="2">
        <f t="shared" si="10"/>
        <v>381806860</v>
      </c>
      <c r="H72" s="2">
        <f t="shared" si="10"/>
        <v>346951420</v>
      </c>
      <c r="I72" s="2">
        <f t="shared" si="10"/>
        <v>411848560</v>
      </c>
      <c r="J72" s="2">
        <f t="shared" si="10"/>
        <v>422242880</v>
      </c>
      <c r="K72" s="2">
        <f t="shared" si="10"/>
        <v>443337523</v>
      </c>
    </row>
    <row r="73" spans="1:11" ht="12.75" hidden="1">
      <c r="A73" s="2" t="s">
        <v>122</v>
      </c>
      <c r="B73" s="2">
        <f>+B74</f>
        <v>384656944.4999999</v>
      </c>
      <c r="C73" s="2">
        <f aca="true" t="shared" si="11" ref="C73:K73">+(C78+C80+C81+C82)-(B78+B80+B81+B82)</f>
        <v>-328663612</v>
      </c>
      <c r="D73" s="2">
        <f t="shared" si="11"/>
        <v>1373996332</v>
      </c>
      <c r="E73" s="2">
        <f t="shared" si="11"/>
        <v>-1203267063</v>
      </c>
      <c r="F73" s="2">
        <f>+(F78+F80+F81+F82)-(D78+D80+D81+D82)</f>
        <v>-1065826445</v>
      </c>
      <c r="G73" s="2">
        <f>+(G78+G80+G81+G82)-(D78+D80+D81+D82)</f>
        <v>-1065826445</v>
      </c>
      <c r="H73" s="2">
        <f>+(H78+H80+H81+H82)-(D78+D80+D81+D82)</f>
        <v>388041935</v>
      </c>
      <c r="I73" s="2">
        <f>+(I78+I80+I81+I82)-(E78+E80+E81+E82)</f>
        <v>247609137</v>
      </c>
      <c r="J73" s="2">
        <f t="shared" si="11"/>
        <v>203762317</v>
      </c>
      <c r="K73" s="2">
        <f t="shared" si="11"/>
        <v>24225340</v>
      </c>
    </row>
    <row r="74" spans="1:11" ht="12.75" hidden="1">
      <c r="A74" s="2" t="s">
        <v>123</v>
      </c>
      <c r="B74" s="2">
        <f>+TREND(C74:E74)</f>
        <v>384656944.4999999</v>
      </c>
      <c r="C74" s="2">
        <f>+C73</f>
        <v>-328663612</v>
      </c>
      <c r="D74" s="2">
        <f aca="true" t="shared" si="12" ref="D74:K74">+D73</f>
        <v>1373996332</v>
      </c>
      <c r="E74" s="2">
        <f t="shared" si="12"/>
        <v>-1203267063</v>
      </c>
      <c r="F74" s="2">
        <f t="shared" si="12"/>
        <v>-1065826445</v>
      </c>
      <c r="G74" s="2">
        <f t="shared" si="12"/>
        <v>-1065826445</v>
      </c>
      <c r="H74" s="2">
        <f t="shared" si="12"/>
        <v>388041935</v>
      </c>
      <c r="I74" s="2">
        <f t="shared" si="12"/>
        <v>247609137</v>
      </c>
      <c r="J74" s="2">
        <f t="shared" si="12"/>
        <v>203762317</v>
      </c>
      <c r="K74" s="2">
        <f t="shared" si="12"/>
        <v>24225340</v>
      </c>
    </row>
    <row r="75" spans="1:11" ht="12.75" hidden="1">
      <c r="A75" s="2" t="s">
        <v>124</v>
      </c>
      <c r="B75" s="2">
        <f>+B84-(((B80+B81+B78)*B70)-B79)</f>
        <v>191550616.93666577</v>
      </c>
      <c r="C75" s="2">
        <f aca="true" t="shared" si="13" ref="C75:K75">+C84-(((C80+C81+C78)*C70)-C79)</f>
        <v>2864146465</v>
      </c>
      <c r="D75" s="2">
        <f t="shared" si="13"/>
        <v>4207440349</v>
      </c>
      <c r="E75" s="2">
        <f t="shared" si="13"/>
        <v>167541774</v>
      </c>
      <c r="F75" s="2">
        <f t="shared" si="13"/>
        <v>543506830</v>
      </c>
      <c r="G75" s="2">
        <f t="shared" si="13"/>
        <v>543506830</v>
      </c>
      <c r="H75" s="2">
        <f t="shared" si="13"/>
        <v>3926631620</v>
      </c>
      <c r="I75" s="2">
        <f t="shared" si="13"/>
        <v>71255542.46369739</v>
      </c>
      <c r="J75" s="2">
        <f t="shared" si="13"/>
        <v>26683405.6406852</v>
      </c>
      <c r="K75" s="2">
        <f t="shared" si="13"/>
        <v>12180166.839567691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255507891</v>
      </c>
      <c r="C77" s="3">
        <v>277123661</v>
      </c>
      <c r="D77" s="3">
        <v>306213166</v>
      </c>
      <c r="E77" s="3">
        <v>245905116</v>
      </c>
      <c r="F77" s="3">
        <v>381806860</v>
      </c>
      <c r="G77" s="3">
        <v>381806860</v>
      </c>
      <c r="H77" s="3">
        <v>346951420</v>
      </c>
      <c r="I77" s="3">
        <v>411848560</v>
      </c>
      <c r="J77" s="3">
        <v>422242880</v>
      </c>
      <c r="K77" s="3">
        <v>443337523</v>
      </c>
    </row>
    <row r="78" spans="1:11" ht="12.75" hidden="1">
      <c r="A78" s="1" t="s">
        <v>67</v>
      </c>
      <c r="B78" s="3">
        <v>0</v>
      </c>
      <c r="C78" s="3">
        <v>151625</v>
      </c>
      <c r="D78" s="3">
        <v>352292</v>
      </c>
      <c r="E78" s="3">
        <v>0</v>
      </c>
      <c r="F78" s="3">
        <v>0</v>
      </c>
      <c r="G78" s="3">
        <v>0</v>
      </c>
      <c r="H78" s="3">
        <v>352292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285667997</v>
      </c>
      <c r="C79" s="3">
        <v>174084344</v>
      </c>
      <c r="D79" s="3">
        <v>1517379228</v>
      </c>
      <c r="E79" s="3">
        <v>167541774</v>
      </c>
      <c r="F79" s="3">
        <v>540699616</v>
      </c>
      <c r="G79" s="3">
        <v>540699616</v>
      </c>
      <c r="H79" s="3">
        <v>1236570499</v>
      </c>
      <c r="I79" s="3">
        <v>190310946</v>
      </c>
      <c r="J79" s="3">
        <v>214650338</v>
      </c>
      <c r="K79" s="3">
        <v>207669875</v>
      </c>
    </row>
    <row r="80" spans="1:11" ht="12.75" hidden="1">
      <c r="A80" s="1" t="s">
        <v>69</v>
      </c>
      <c r="B80" s="3">
        <v>160421866</v>
      </c>
      <c r="C80" s="3">
        <v>-117410735</v>
      </c>
      <c r="D80" s="3">
        <v>409442752</v>
      </c>
      <c r="E80" s="3">
        <v>154262026</v>
      </c>
      <c r="F80" s="3">
        <v>238173251</v>
      </c>
      <c r="G80" s="3">
        <v>238173251</v>
      </c>
      <c r="H80" s="3">
        <v>721320416</v>
      </c>
      <c r="I80" s="3">
        <v>346200594</v>
      </c>
      <c r="J80" s="3">
        <v>547736089</v>
      </c>
      <c r="K80" s="3">
        <v>569645533</v>
      </c>
    </row>
    <row r="81" spans="1:11" ht="12.75" hidden="1">
      <c r="A81" s="1" t="s">
        <v>70</v>
      </c>
      <c r="B81" s="3">
        <v>151774503</v>
      </c>
      <c r="C81" s="3">
        <v>100791867</v>
      </c>
      <c r="D81" s="3">
        <v>947735492</v>
      </c>
      <c r="E81" s="3">
        <v>0</v>
      </c>
      <c r="F81" s="3">
        <v>53529393</v>
      </c>
      <c r="G81" s="3">
        <v>53529393</v>
      </c>
      <c r="H81" s="3">
        <v>1023847478</v>
      </c>
      <c r="I81" s="3">
        <v>55670569</v>
      </c>
      <c r="J81" s="3">
        <v>57897391</v>
      </c>
      <c r="K81" s="3">
        <v>60213287</v>
      </c>
    </row>
    <row r="82" spans="1:11" ht="12.75" hidden="1">
      <c r="A82" s="1" t="s">
        <v>71</v>
      </c>
      <c r="B82" s="3">
        <v>0</v>
      </c>
      <c r="C82" s="3">
        <v>0</v>
      </c>
      <c r="D82" s="3">
        <v>-1447</v>
      </c>
      <c r="E82" s="3">
        <v>0</v>
      </c>
      <c r="F82" s="3">
        <v>0</v>
      </c>
      <c r="G82" s="3">
        <v>0</v>
      </c>
      <c r="H82" s="3">
        <v>50838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77027588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122011234</v>
      </c>
      <c r="J83" s="3">
        <v>131049061</v>
      </c>
      <c r="K83" s="3">
        <v>137598967</v>
      </c>
    </row>
    <row r="84" spans="1:11" ht="12.75" hidden="1">
      <c r="A84" s="1" t="s">
        <v>73</v>
      </c>
      <c r="B84" s="3">
        <v>0</v>
      </c>
      <c r="C84" s="3">
        <v>2690062121</v>
      </c>
      <c r="D84" s="3">
        <v>2690061121</v>
      </c>
      <c r="E84" s="3">
        <v>0</v>
      </c>
      <c r="F84" s="3">
        <v>2807214</v>
      </c>
      <c r="G84" s="3">
        <v>2807214</v>
      </c>
      <c r="H84" s="3">
        <v>2690061121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17218030</v>
      </c>
      <c r="C5" s="6">
        <v>21352424</v>
      </c>
      <c r="D5" s="23">
        <v>28822403</v>
      </c>
      <c r="E5" s="24">
        <v>29932188</v>
      </c>
      <c r="F5" s="6">
        <v>29932188</v>
      </c>
      <c r="G5" s="25">
        <v>29932188</v>
      </c>
      <c r="H5" s="26">
        <v>30281414</v>
      </c>
      <c r="I5" s="24">
        <v>31309070</v>
      </c>
      <c r="J5" s="6">
        <v>32749286</v>
      </c>
      <c r="K5" s="25">
        <v>34255753</v>
      </c>
    </row>
    <row r="6" spans="1:11" ht="13.5">
      <c r="A6" s="22" t="s">
        <v>19</v>
      </c>
      <c r="B6" s="6">
        <v>23991872</v>
      </c>
      <c r="C6" s="6">
        <v>27108141</v>
      </c>
      <c r="D6" s="23">
        <v>30951025</v>
      </c>
      <c r="E6" s="24">
        <v>41851764</v>
      </c>
      <c r="F6" s="6">
        <v>37432016</v>
      </c>
      <c r="G6" s="25">
        <v>37432016</v>
      </c>
      <c r="H6" s="26">
        <v>33144484</v>
      </c>
      <c r="I6" s="24">
        <v>43436462</v>
      </c>
      <c r="J6" s="6">
        <v>45434541</v>
      </c>
      <c r="K6" s="25">
        <v>47524529</v>
      </c>
    </row>
    <row r="7" spans="1:11" ht="13.5">
      <c r="A7" s="22" t="s">
        <v>20</v>
      </c>
      <c r="B7" s="6">
        <v>4538778</v>
      </c>
      <c r="C7" s="6">
        <v>4777607</v>
      </c>
      <c r="D7" s="23">
        <v>5142970</v>
      </c>
      <c r="E7" s="24">
        <v>2567928</v>
      </c>
      <c r="F7" s="6">
        <v>4500000</v>
      </c>
      <c r="G7" s="25">
        <v>4500000</v>
      </c>
      <c r="H7" s="26">
        <v>5418520</v>
      </c>
      <c r="I7" s="24">
        <v>4707000</v>
      </c>
      <c r="J7" s="6">
        <v>4923522</v>
      </c>
      <c r="K7" s="25">
        <v>5150004</v>
      </c>
    </row>
    <row r="8" spans="1:11" ht="13.5">
      <c r="A8" s="22" t="s">
        <v>21</v>
      </c>
      <c r="B8" s="6">
        <v>152226384</v>
      </c>
      <c r="C8" s="6">
        <v>165637241</v>
      </c>
      <c r="D8" s="23">
        <v>147877920</v>
      </c>
      <c r="E8" s="24">
        <v>159791400</v>
      </c>
      <c r="F8" s="6">
        <v>181387396</v>
      </c>
      <c r="G8" s="25">
        <v>181387396</v>
      </c>
      <c r="H8" s="26">
        <v>159782706</v>
      </c>
      <c r="I8" s="24">
        <v>193330088</v>
      </c>
      <c r="J8" s="6">
        <v>196456100</v>
      </c>
      <c r="K8" s="25">
        <v>202760700</v>
      </c>
    </row>
    <row r="9" spans="1:11" ht="13.5">
      <c r="A9" s="22" t="s">
        <v>22</v>
      </c>
      <c r="B9" s="6">
        <v>7530014</v>
      </c>
      <c r="C9" s="6">
        <v>8137603</v>
      </c>
      <c r="D9" s="23">
        <v>18957910</v>
      </c>
      <c r="E9" s="24">
        <v>44271924</v>
      </c>
      <c r="F9" s="6">
        <v>59807246</v>
      </c>
      <c r="G9" s="25">
        <v>59807246</v>
      </c>
      <c r="H9" s="26">
        <v>23854840</v>
      </c>
      <c r="I9" s="24">
        <v>41958534</v>
      </c>
      <c r="J9" s="6">
        <v>48590780</v>
      </c>
      <c r="K9" s="25">
        <v>52959715</v>
      </c>
    </row>
    <row r="10" spans="1:11" ht="25.5">
      <c r="A10" s="27" t="s">
        <v>114</v>
      </c>
      <c r="B10" s="28">
        <f>SUM(B5:B9)</f>
        <v>205505078</v>
      </c>
      <c r="C10" s="29">
        <f aca="true" t="shared" si="0" ref="C10:K10">SUM(C5:C9)</f>
        <v>227013016</v>
      </c>
      <c r="D10" s="30">
        <f t="shared" si="0"/>
        <v>231752228</v>
      </c>
      <c r="E10" s="28">
        <f t="shared" si="0"/>
        <v>278415204</v>
      </c>
      <c r="F10" s="29">
        <f t="shared" si="0"/>
        <v>313058846</v>
      </c>
      <c r="G10" s="31">
        <f t="shared" si="0"/>
        <v>313058846</v>
      </c>
      <c r="H10" s="32">
        <f t="shared" si="0"/>
        <v>252481964</v>
      </c>
      <c r="I10" s="28">
        <f t="shared" si="0"/>
        <v>314741154</v>
      </c>
      <c r="J10" s="29">
        <f t="shared" si="0"/>
        <v>328154229</v>
      </c>
      <c r="K10" s="31">
        <f t="shared" si="0"/>
        <v>342650701</v>
      </c>
    </row>
    <row r="11" spans="1:11" ht="13.5">
      <c r="A11" s="22" t="s">
        <v>23</v>
      </c>
      <c r="B11" s="6">
        <v>70480366</v>
      </c>
      <c r="C11" s="6">
        <v>78540091</v>
      </c>
      <c r="D11" s="23">
        <v>98658955</v>
      </c>
      <c r="E11" s="24">
        <v>100011756</v>
      </c>
      <c r="F11" s="6">
        <v>104837366</v>
      </c>
      <c r="G11" s="25">
        <v>104837366</v>
      </c>
      <c r="H11" s="26">
        <v>51610291</v>
      </c>
      <c r="I11" s="24">
        <v>120570293</v>
      </c>
      <c r="J11" s="6">
        <v>127081089</v>
      </c>
      <c r="K11" s="25">
        <v>133943468</v>
      </c>
    </row>
    <row r="12" spans="1:11" ht="13.5">
      <c r="A12" s="22" t="s">
        <v>24</v>
      </c>
      <c r="B12" s="6">
        <v>10228972</v>
      </c>
      <c r="C12" s="6">
        <v>11985227</v>
      </c>
      <c r="D12" s="23">
        <v>12027750</v>
      </c>
      <c r="E12" s="24">
        <v>12736296</v>
      </c>
      <c r="F12" s="6">
        <v>12736296</v>
      </c>
      <c r="G12" s="25">
        <v>12736296</v>
      </c>
      <c r="H12" s="26">
        <v>7105150</v>
      </c>
      <c r="I12" s="24">
        <v>13192806</v>
      </c>
      <c r="J12" s="6">
        <v>13905218</v>
      </c>
      <c r="K12" s="25">
        <v>14656101</v>
      </c>
    </row>
    <row r="13" spans="1:11" ht="13.5">
      <c r="A13" s="22" t="s">
        <v>115</v>
      </c>
      <c r="B13" s="6">
        <v>26956047</v>
      </c>
      <c r="C13" s="6">
        <v>32792841</v>
      </c>
      <c r="D13" s="23">
        <v>41266505</v>
      </c>
      <c r="E13" s="24">
        <v>34497804</v>
      </c>
      <c r="F13" s="6">
        <v>34497804</v>
      </c>
      <c r="G13" s="25">
        <v>34497804</v>
      </c>
      <c r="H13" s="26">
        <v>2988414</v>
      </c>
      <c r="I13" s="24">
        <v>33000000</v>
      </c>
      <c r="J13" s="6">
        <v>34782000</v>
      </c>
      <c r="K13" s="25">
        <v>36660228</v>
      </c>
    </row>
    <row r="14" spans="1:11" ht="13.5">
      <c r="A14" s="22" t="s">
        <v>25</v>
      </c>
      <c r="B14" s="6">
        <v>1205324</v>
      </c>
      <c r="C14" s="6">
        <v>1467984</v>
      </c>
      <c r="D14" s="23">
        <v>1816099</v>
      </c>
      <c r="E14" s="24">
        <v>55968</v>
      </c>
      <c r="F14" s="6">
        <v>55968</v>
      </c>
      <c r="G14" s="25">
        <v>55968</v>
      </c>
      <c r="H14" s="26">
        <v>382620</v>
      </c>
      <c r="I14" s="24">
        <v>208543</v>
      </c>
      <c r="J14" s="6">
        <v>219804</v>
      </c>
      <c r="K14" s="25">
        <v>231673</v>
      </c>
    </row>
    <row r="15" spans="1:11" ht="13.5">
      <c r="A15" s="22" t="s">
        <v>26</v>
      </c>
      <c r="B15" s="6">
        <v>30914110</v>
      </c>
      <c r="C15" s="6">
        <v>20935729</v>
      </c>
      <c r="D15" s="23">
        <v>21783273</v>
      </c>
      <c r="E15" s="24">
        <v>32461080</v>
      </c>
      <c r="F15" s="6">
        <v>32639212</v>
      </c>
      <c r="G15" s="25">
        <v>32639212</v>
      </c>
      <c r="H15" s="26">
        <v>22564322</v>
      </c>
      <c r="I15" s="24">
        <v>24759391</v>
      </c>
      <c r="J15" s="6">
        <v>26096324</v>
      </c>
      <c r="K15" s="25">
        <v>27505449</v>
      </c>
    </row>
    <row r="16" spans="1:11" ht="13.5">
      <c r="A16" s="22" t="s">
        <v>21</v>
      </c>
      <c r="B16" s="6">
        <v>20205512</v>
      </c>
      <c r="C16" s="6">
        <v>232370</v>
      </c>
      <c r="D16" s="23">
        <v>776110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64297986</v>
      </c>
      <c r="C17" s="6">
        <v>95441663</v>
      </c>
      <c r="D17" s="23">
        <v>127615750</v>
      </c>
      <c r="E17" s="24">
        <v>103799904</v>
      </c>
      <c r="F17" s="6">
        <v>127579772</v>
      </c>
      <c r="G17" s="25">
        <v>127579772</v>
      </c>
      <c r="H17" s="26">
        <v>98552558</v>
      </c>
      <c r="I17" s="24">
        <v>161155743</v>
      </c>
      <c r="J17" s="6">
        <v>165837253</v>
      </c>
      <c r="K17" s="25">
        <v>172158471</v>
      </c>
    </row>
    <row r="18" spans="1:11" ht="13.5">
      <c r="A18" s="33" t="s">
        <v>28</v>
      </c>
      <c r="B18" s="34">
        <f>SUM(B11:B17)</f>
        <v>224288317</v>
      </c>
      <c r="C18" s="35">
        <f aca="true" t="shared" si="1" ref="C18:K18">SUM(C11:C17)</f>
        <v>241395905</v>
      </c>
      <c r="D18" s="36">
        <f t="shared" si="1"/>
        <v>303944442</v>
      </c>
      <c r="E18" s="34">
        <f t="shared" si="1"/>
        <v>283562808</v>
      </c>
      <c r="F18" s="35">
        <f t="shared" si="1"/>
        <v>312346418</v>
      </c>
      <c r="G18" s="37">
        <f t="shared" si="1"/>
        <v>312346418</v>
      </c>
      <c r="H18" s="38">
        <f t="shared" si="1"/>
        <v>183203355</v>
      </c>
      <c r="I18" s="34">
        <f t="shared" si="1"/>
        <v>352886776</v>
      </c>
      <c r="J18" s="35">
        <f t="shared" si="1"/>
        <v>367921688</v>
      </c>
      <c r="K18" s="37">
        <f t="shared" si="1"/>
        <v>385155390</v>
      </c>
    </row>
    <row r="19" spans="1:11" ht="13.5">
      <c r="A19" s="33" t="s">
        <v>29</v>
      </c>
      <c r="B19" s="39">
        <f>+B10-B18</f>
        <v>-18783239</v>
      </c>
      <c r="C19" s="40">
        <f aca="true" t="shared" si="2" ref="C19:K19">+C10-C18</f>
        <v>-14382889</v>
      </c>
      <c r="D19" s="41">
        <f t="shared" si="2"/>
        <v>-72192214</v>
      </c>
      <c r="E19" s="39">
        <f t="shared" si="2"/>
        <v>-5147604</v>
      </c>
      <c r="F19" s="40">
        <f t="shared" si="2"/>
        <v>712428</v>
      </c>
      <c r="G19" s="42">
        <f t="shared" si="2"/>
        <v>712428</v>
      </c>
      <c r="H19" s="43">
        <f t="shared" si="2"/>
        <v>69278609</v>
      </c>
      <c r="I19" s="39">
        <f t="shared" si="2"/>
        <v>-38145622</v>
      </c>
      <c r="J19" s="40">
        <f t="shared" si="2"/>
        <v>-39767459</v>
      </c>
      <c r="K19" s="42">
        <f t="shared" si="2"/>
        <v>-42504689</v>
      </c>
    </row>
    <row r="20" spans="1:11" ht="25.5">
      <c r="A20" s="44" t="s">
        <v>30</v>
      </c>
      <c r="B20" s="45">
        <v>41386140</v>
      </c>
      <c r="C20" s="46">
        <v>73485242</v>
      </c>
      <c r="D20" s="47">
        <v>85798495</v>
      </c>
      <c r="E20" s="45">
        <v>78305592</v>
      </c>
      <c r="F20" s="46">
        <v>64905592</v>
      </c>
      <c r="G20" s="48">
        <v>64905592</v>
      </c>
      <c r="H20" s="49">
        <v>78301398</v>
      </c>
      <c r="I20" s="45">
        <v>51287850</v>
      </c>
      <c r="J20" s="46">
        <v>39768900</v>
      </c>
      <c r="K20" s="48">
        <v>42505000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22602901</v>
      </c>
      <c r="C22" s="58">
        <f aca="true" t="shared" si="3" ref="C22:K22">SUM(C19:C21)</f>
        <v>59102353</v>
      </c>
      <c r="D22" s="59">
        <f t="shared" si="3"/>
        <v>13606281</v>
      </c>
      <c r="E22" s="57">
        <f t="shared" si="3"/>
        <v>73157988</v>
      </c>
      <c r="F22" s="58">
        <f t="shared" si="3"/>
        <v>65618020</v>
      </c>
      <c r="G22" s="60">
        <f t="shared" si="3"/>
        <v>65618020</v>
      </c>
      <c r="H22" s="61">
        <f t="shared" si="3"/>
        <v>147580007</v>
      </c>
      <c r="I22" s="57">
        <f t="shared" si="3"/>
        <v>13142228</v>
      </c>
      <c r="J22" s="58">
        <f t="shared" si="3"/>
        <v>1441</v>
      </c>
      <c r="K22" s="60">
        <f t="shared" si="3"/>
        <v>311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22602901</v>
      </c>
      <c r="C24" s="40">
        <f aca="true" t="shared" si="4" ref="C24:K24">SUM(C22:C23)</f>
        <v>59102353</v>
      </c>
      <c r="D24" s="41">
        <f t="shared" si="4"/>
        <v>13606281</v>
      </c>
      <c r="E24" s="39">
        <f t="shared" si="4"/>
        <v>73157988</v>
      </c>
      <c r="F24" s="40">
        <f t="shared" si="4"/>
        <v>65618020</v>
      </c>
      <c r="G24" s="42">
        <f t="shared" si="4"/>
        <v>65618020</v>
      </c>
      <c r="H24" s="43">
        <f t="shared" si="4"/>
        <v>147580007</v>
      </c>
      <c r="I24" s="39">
        <f t="shared" si="4"/>
        <v>13142228</v>
      </c>
      <c r="J24" s="40">
        <f t="shared" si="4"/>
        <v>1441</v>
      </c>
      <c r="K24" s="42">
        <f t="shared" si="4"/>
        <v>311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56064980</v>
      </c>
      <c r="C27" s="7">
        <v>75792839</v>
      </c>
      <c r="D27" s="69">
        <v>137597247</v>
      </c>
      <c r="E27" s="70">
        <v>102621912</v>
      </c>
      <c r="F27" s="7">
        <v>88043010</v>
      </c>
      <c r="G27" s="71">
        <v>88043010</v>
      </c>
      <c r="H27" s="72">
        <v>66010858</v>
      </c>
      <c r="I27" s="70">
        <v>88783885</v>
      </c>
      <c r="J27" s="7">
        <v>59900000</v>
      </c>
      <c r="K27" s="71">
        <v>63020842</v>
      </c>
    </row>
    <row r="28" spans="1:11" ht="13.5">
      <c r="A28" s="73" t="s">
        <v>34</v>
      </c>
      <c r="B28" s="6">
        <v>31964226</v>
      </c>
      <c r="C28" s="6">
        <v>58717591</v>
      </c>
      <c r="D28" s="23">
        <v>60059945</v>
      </c>
      <c r="E28" s="24">
        <v>78305616</v>
      </c>
      <c r="F28" s="6">
        <v>64905288</v>
      </c>
      <c r="G28" s="25">
        <v>64905288</v>
      </c>
      <c r="H28" s="26">
        <v>0</v>
      </c>
      <c r="I28" s="24">
        <v>51287850</v>
      </c>
      <c r="J28" s="6">
        <v>39769000</v>
      </c>
      <c r="K28" s="25">
        <v>42505000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24100754</v>
      </c>
      <c r="C31" s="6">
        <v>0</v>
      </c>
      <c r="D31" s="23">
        <v>0</v>
      </c>
      <c r="E31" s="24">
        <v>24316296</v>
      </c>
      <c r="F31" s="6">
        <v>23137722</v>
      </c>
      <c r="G31" s="25">
        <v>23137722</v>
      </c>
      <c r="H31" s="26">
        <v>0</v>
      </c>
      <c r="I31" s="24">
        <v>37496035</v>
      </c>
      <c r="J31" s="6">
        <v>20131000</v>
      </c>
      <c r="K31" s="25">
        <v>20515842</v>
      </c>
    </row>
    <row r="32" spans="1:11" ht="13.5">
      <c r="A32" s="33" t="s">
        <v>37</v>
      </c>
      <c r="B32" s="7">
        <f>SUM(B28:B31)</f>
        <v>56064980</v>
      </c>
      <c r="C32" s="7">
        <f aca="true" t="shared" si="5" ref="C32:K32">SUM(C28:C31)</f>
        <v>58717591</v>
      </c>
      <c r="D32" s="69">
        <f t="shared" si="5"/>
        <v>60059945</v>
      </c>
      <c r="E32" s="70">
        <f t="shared" si="5"/>
        <v>102621912</v>
      </c>
      <c r="F32" s="7">
        <f t="shared" si="5"/>
        <v>88043010</v>
      </c>
      <c r="G32" s="71">
        <f t="shared" si="5"/>
        <v>88043010</v>
      </c>
      <c r="H32" s="72">
        <f t="shared" si="5"/>
        <v>0</v>
      </c>
      <c r="I32" s="70">
        <f t="shared" si="5"/>
        <v>88783885</v>
      </c>
      <c r="J32" s="7">
        <f t="shared" si="5"/>
        <v>59900000</v>
      </c>
      <c r="K32" s="71">
        <f t="shared" si="5"/>
        <v>63020842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57055376</v>
      </c>
      <c r="C35" s="6">
        <v>64279707</v>
      </c>
      <c r="D35" s="23">
        <v>110769425</v>
      </c>
      <c r="E35" s="24">
        <v>196715524</v>
      </c>
      <c r="F35" s="6">
        <v>137822646</v>
      </c>
      <c r="G35" s="25">
        <v>137822646</v>
      </c>
      <c r="H35" s="26">
        <v>88911130</v>
      </c>
      <c r="I35" s="24">
        <v>115404077</v>
      </c>
      <c r="J35" s="6">
        <v>147420088</v>
      </c>
      <c r="K35" s="25">
        <v>145189311</v>
      </c>
    </row>
    <row r="36" spans="1:11" ht="13.5">
      <c r="A36" s="22" t="s">
        <v>40</v>
      </c>
      <c r="B36" s="6">
        <v>404142213</v>
      </c>
      <c r="C36" s="6">
        <v>466040680</v>
      </c>
      <c r="D36" s="23">
        <v>540244546</v>
      </c>
      <c r="E36" s="24">
        <v>433842108</v>
      </c>
      <c r="F36" s="6">
        <v>516821843</v>
      </c>
      <c r="G36" s="25">
        <v>516821843</v>
      </c>
      <c r="H36" s="26">
        <v>583499610</v>
      </c>
      <c r="I36" s="24">
        <v>561001835</v>
      </c>
      <c r="J36" s="6">
        <v>585685397</v>
      </c>
      <c r="K36" s="25">
        <v>611751810</v>
      </c>
    </row>
    <row r="37" spans="1:11" ht="13.5">
      <c r="A37" s="22" t="s">
        <v>41</v>
      </c>
      <c r="B37" s="6">
        <v>36158417</v>
      </c>
      <c r="C37" s="6">
        <v>44998362</v>
      </c>
      <c r="D37" s="23">
        <v>76836550</v>
      </c>
      <c r="E37" s="24">
        <v>52310644</v>
      </c>
      <c r="F37" s="6">
        <v>88869858</v>
      </c>
      <c r="G37" s="25">
        <v>88869858</v>
      </c>
      <c r="H37" s="26">
        <v>-47823955</v>
      </c>
      <c r="I37" s="24">
        <v>65103537</v>
      </c>
      <c r="J37" s="6">
        <v>90696975</v>
      </c>
      <c r="K37" s="25">
        <v>65829617</v>
      </c>
    </row>
    <row r="38" spans="1:11" ht="13.5">
      <c r="A38" s="22" t="s">
        <v>42</v>
      </c>
      <c r="B38" s="6">
        <v>16013649</v>
      </c>
      <c r="C38" s="6">
        <v>17856771</v>
      </c>
      <c r="D38" s="23">
        <v>12087594</v>
      </c>
      <c r="E38" s="24">
        <v>505089000</v>
      </c>
      <c r="F38" s="6">
        <v>12466443</v>
      </c>
      <c r="G38" s="25">
        <v>12466443</v>
      </c>
      <c r="H38" s="26">
        <v>18014308</v>
      </c>
      <c r="I38" s="24">
        <v>19151035</v>
      </c>
      <c r="J38" s="6">
        <v>19151035</v>
      </c>
      <c r="K38" s="25">
        <v>19151035</v>
      </c>
    </row>
    <row r="39" spans="1:11" ht="13.5">
      <c r="A39" s="22" t="s">
        <v>43</v>
      </c>
      <c r="B39" s="6">
        <v>409025523</v>
      </c>
      <c r="C39" s="6">
        <v>408362874</v>
      </c>
      <c r="D39" s="23">
        <v>548483549</v>
      </c>
      <c r="E39" s="24">
        <v>0</v>
      </c>
      <c r="F39" s="6">
        <v>553308188</v>
      </c>
      <c r="G39" s="25">
        <v>553308188</v>
      </c>
      <c r="H39" s="26">
        <v>554640350</v>
      </c>
      <c r="I39" s="24">
        <v>592151340</v>
      </c>
      <c r="J39" s="6">
        <v>623257475</v>
      </c>
      <c r="K39" s="25">
        <v>671960469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45975604</v>
      </c>
      <c r="C42" s="6">
        <v>286913834</v>
      </c>
      <c r="D42" s="23">
        <v>589261294</v>
      </c>
      <c r="E42" s="24">
        <v>264757440</v>
      </c>
      <c r="F42" s="6">
        <v>479284646</v>
      </c>
      <c r="G42" s="25">
        <v>479284646</v>
      </c>
      <c r="H42" s="26">
        <v>336966374</v>
      </c>
      <c r="I42" s="24">
        <v>-10981379</v>
      </c>
      <c r="J42" s="6">
        <v>24652493</v>
      </c>
      <c r="K42" s="25">
        <v>3225874</v>
      </c>
    </row>
    <row r="43" spans="1:11" ht="13.5">
      <c r="A43" s="22" t="s">
        <v>46</v>
      </c>
      <c r="B43" s="6">
        <v>-55625104</v>
      </c>
      <c r="C43" s="6">
        <v>-55613051</v>
      </c>
      <c r="D43" s="23">
        <v>-59979047</v>
      </c>
      <c r="E43" s="24">
        <v>-102621912</v>
      </c>
      <c r="F43" s="6">
        <v>-88043010</v>
      </c>
      <c r="G43" s="25">
        <v>-88043010</v>
      </c>
      <c r="H43" s="26">
        <v>-85011125</v>
      </c>
      <c r="I43" s="24">
        <v>-74920425</v>
      </c>
      <c r="J43" s="6">
        <v>-47014185</v>
      </c>
      <c r="K43" s="25">
        <v>-52863700</v>
      </c>
    </row>
    <row r="44" spans="1:11" ht="13.5">
      <c r="A44" s="22" t="s">
        <v>47</v>
      </c>
      <c r="B44" s="6">
        <v>-134811</v>
      </c>
      <c r="C44" s="6">
        <v>284441</v>
      </c>
      <c r="D44" s="23">
        <v>92518</v>
      </c>
      <c r="E44" s="24">
        <v>266041</v>
      </c>
      <c r="F44" s="6">
        <v>-266042</v>
      </c>
      <c r="G44" s="25">
        <v>-266042</v>
      </c>
      <c r="H44" s="26">
        <v>-276314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41931565</v>
      </c>
      <c r="C45" s="7">
        <v>271258908</v>
      </c>
      <c r="D45" s="69">
        <v>606600009</v>
      </c>
      <c r="E45" s="70">
        <v>355538569</v>
      </c>
      <c r="F45" s="7">
        <v>368178005</v>
      </c>
      <c r="G45" s="71">
        <v>368178005</v>
      </c>
      <c r="H45" s="72">
        <v>440164531</v>
      </c>
      <c r="I45" s="70">
        <v>4632772</v>
      </c>
      <c r="J45" s="7">
        <v>57231364</v>
      </c>
      <c r="K45" s="71">
        <v>54781242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41931565</v>
      </c>
      <c r="C48" s="6">
        <v>77225243</v>
      </c>
      <c r="D48" s="23">
        <v>79413602</v>
      </c>
      <c r="E48" s="24">
        <v>112562796</v>
      </c>
      <c r="F48" s="6">
        <v>102558341</v>
      </c>
      <c r="G48" s="25">
        <v>102558341</v>
      </c>
      <c r="H48" s="26">
        <v>92332238</v>
      </c>
      <c r="I48" s="24">
        <v>79593056</v>
      </c>
      <c r="J48" s="6">
        <v>104419069</v>
      </c>
      <c r="K48" s="25">
        <v>107660781</v>
      </c>
    </row>
    <row r="49" spans="1:11" ht="13.5">
      <c r="A49" s="22" t="s">
        <v>51</v>
      </c>
      <c r="B49" s="6">
        <f>+B75</f>
        <v>18122645.32759705</v>
      </c>
      <c r="C49" s="6">
        <f aca="true" t="shared" si="6" ref="C49:K49">+C75</f>
        <v>45294734.659012236</v>
      </c>
      <c r="D49" s="23">
        <f t="shared" si="6"/>
        <v>41586868.84044449</v>
      </c>
      <c r="E49" s="24">
        <f t="shared" si="6"/>
        <v>44394326.86305579</v>
      </c>
      <c r="F49" s="6">
        <f t="shared" si="6"/>
        <v>49427953.49790868</v>
      </c>
      <c r="G49" s="25">
        <f t="shared" si="6"/>
        <v>49427953.49790868</v>
      </c>
      <c r="H49" s="26">
        <f t="shared" si="6"/>
        <v>-55387599.82926324</v>
      </c>
      <c r="I49" s="24">
        <f t="shared" si="6"/>
        <v>29301006.71367534</v>
      </c>
      <c r="J49" s="6">
        <f t="shared" si="6"/>
        <v>50583786.72719993</v>
      </c>
      <c r="K49" s="25">
        <f t="shared" si="6"/>
        <v>28274297.501946084</v>
      </c>
    </row>
    <row r="50" spans="1:11" ht="13.5">
      <c r="A50" s="33" t="s">
        <v>52</v>
      </c>
      <c r="B50" s="7">
        <f>+B48-B49</f>
        <v>23808919.67240295</v>
      </c>
      <c r="C50" s="7">
        <f aca="true" t="shared" si="7" ref="C50:K50">+C48-C49</f>
        <v>31930508.340987764</v>
      </c>
      <c r="D50" s="69">
        <f t="shared" si="7"/>
        <v>37826733.15955551</v>
      </c>
      <c r="E50" s="70">
        <f t="shared" si="7"/>
        <v>68168469.1369442</v>
      </c>
      <c r="F50" s="7">
        <f t="shared" si="7"/>
        <v>53130387.50209132</v>
      </c>
      <c r="G50" s="71">
        <f t="shared" si="7"/>
        <v>53130387.50209132</v>
      </c>
      <c r="H50" s="72">
        <f t="shared" si="7"/>
        <v>147719837.82926324</v>
      </c>
      <c r="I50" s="70">
        <f t="shared" si="7"/>
        <v>50292049.286324665</v>
      </c>
      <c r="J50" s="7">
        <f t="shared" si="7"/>
        <v>53835282.27280007</v>
      </c>
      <c r="K50" s="71">
        <f t="shared" si="7"/>
        <v>79386483.49805391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404142213</v>
      </c>
      <c r="C53" s="6">
        <v>391866393</v>
      </c>
      <c r="D53" s="23">
        <v>470971214</v>
      </c>
      <c r="E53" s="24">
        <v>375841488</v>
      </c>
      <c r="F53" s="6">
        <v>413455219</v>
      </c>
      <c r="G53" s="25">
        <v>413455219</v>
      </c>
      <c r="H53" s="26">
        <v>472886506</v>
      </c>
      <c r="I53" s="24">
        <v>524233985</v>
      </c>
      <c r="J53" s="6">
        <v>545916397</v>
      </c>
      <c r="K53" s="25">
        <v>569246810</v>
      </c>
    </row>
    <row r="54" spans="1:11" ht="13.5">
      <c r="A54" s="22" t="s">
        <v>55</v>
      </c>
      <c r="B54" s="6">
        <v>26956047</v>
      </c>
      <c r="C54" s="6">
        <v>0</v>
      </c>
      <c r="D54" s="23">
        <v>35902748</v>
      </c>
      <c r="E54" s="24">
        <v>34497804</v>
      </c>
      <c r="F54" s="6">
        <v>34497804</v>
      </c>
      <c r="G54" s="25">
        <v>34497804</v>
      </c>
      <c r="H54" s="26">
        <v>2988414</v>
      </c>
      <c r="I54" s="24">
        <v>33000000</v>
      </c>
      <c r="J54" s="6">
        <v>34782000</v>
      </c>
      <c r="K54" s="25">
        <v>36660228</v>
      </c>
    </row>
    <row r="55" spans="1:11" ht="13.5">
      <c r="A55" s="22" t="s">
        <v>56</v>
      </c>
      <c r="B55" s="6">
        <v>0</v>
      </c>
      <c r="C55" s="6">
        <v>33452013</v>
      </c>
      <c r="D55" s="23">
        <v>19807367</v>
      </c>
      <c r="E55" s="24">
        <v>7980780</v>
      </c>
      <c r="F55" s="6">
        <v>7980778</v>
      </c>
      <c r="G55" s="25">
        <v>7980778</v>
      </c>
      <c r="H55" s="26">
        <v>12088948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9619398</v>
      </c>
      <c r="C56" s="6">
        <v>3842649</v>
      </c>
      <c r="D56" s="23">
        <v>6640390</v>
      </c>
      <c r="E56" s="24">
        <v>10269624</v>
      </c>
      <c r="F56" s="6">
        <v>8319624</v>
      </c>
      <c r="G56" s="25">
        <v>8319624</v>
      </c>
      <c r="H56" s="26">
        <v>4695365</v>
      </c>
      <c r="I56" s="24">
        <v>15771220</v>
      </c>
      <c r="J56" s="6">
        <v>16622866</v>
      </c>
      <c r="K56" s="25">
        <v>17520501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5563616</v>
      </c>
      <c r="F59" s="6">
        <v>5563616</v>
      </c>
      <c r="G59" s="25">
        <v>5563616</v>
      </c>
      <c r="H59" s="26">
        <v>5563616</v>
      </c>
      <c r="I59" s="24">
        <v>5819547</v>
      </c>
      <c r="J59" s="6">
        <v>6087246</v>
      </c>
      <c r="K59" s="25">
        <v>6367259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2229030</v>
      </c>
      <c r="F60" s="6">
        <v>2229030</v>
      </c>
      <c r="G60" s="25">
        <v>2229030</v>
      </c>
      <c r="H60" s="26">
        <v>2229030</v>
      </c>
      <c r="I60" s="24">
        <v>10000000</v>
      </c>
      <c r="J60" s="6">
        <v>10460000</v>
      </c>
      <c r="K60" s="25">
        <v>10941160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0.712297438984658</v>
      </c>
      <c r="C70" s="5">
        <f aca="true" t="shared" si="8" ref="C70:K70">IF(ISERROR(C71/C72),0,(C71/C72))</f>
        <v>0.6551341494273756</v>
      </c>
      <c r="D70" s="5">
        <f t="shared" si="8"/>
        <v>0.5330305699403282</v>
      </c>
      <c r="E70" s="5">
        <f t="shared" si="8"/>
        <v>0.0005881329085835156</v>
      </c>
      <c r="F70" s="5">
        <f t="shared" si="8"/>
        <v>0.7945705290030083</v>
      </c>
      <c r="G70" s="5">
        <f t="shared" si="8"/>
        <v>0.7945705290030083</v>
      </c>
      <c r="H70" s="5">
        <f t="shared" si="8"/>
        <v>0.37657550449176036</v>
      </c>
      <c r="I70" s="5">
        <f t="shared" si="8"/>
        <v>0.8438726912305655</v>
      </c>
      <c r="J70" s="5">
        <f t="shared" si="8"/>
        <v>0.8029376518180906</v>
      </c>
      <c r="K70" s="5">
        <f t="shared" si="8"/>
        <v>0.8519762833085144</v>
      </c>
    </row>
    <row r="71" spans="1:11" ht="12.75" hidden="1">
      <c r="A71" s="2" t="s">
        <v>120</v>
      </c>
      <c r="B71" s="2">
        <f>+B83</f>
        <v>33432555</v>
      </c>
      <c r="C71" s="2">
        <f aca="true" t="shared" si="9" ref="C71:K71">+C83</f>
        <v>34420817</v>
      </c>
      <c r="D71" s="2">
        <f t="shared" si="9"/>
        <v>39889404</v>
      </c>
      <c r="E71" s="2">
        <f t="shared" si="9"/>
        <v>67188</v>
      </c>
      <c r="F71" s="2">
        <f t="shared" si="9"/>
        <v>96226510</v>
      </c>
      <c r="G71" s="2">
        <f t="shared" si="9"/>
        <v>96226510</v>
      </c>
      <c r="H71" s="2">
        <f t="shared" si="9"/>
        <v>30962999</v>
      </c>
      <c r="I71" s="2">
        <f t="shared" si="9"/>
        <v>96659389</v>
      </c>
      <c r="J71" s="2">
        <f t="shared" si="9"/>
        <v>99976766</v>
      </c>
      <c r="K71" s="2">
        <f t="shared" si="9"/>
        <v>112780467</v>
      </c>
    </row>
    <row r="72" spans="1:11" ht="12.75" hidden="1">
      <c r="A72" s="2" t="s">
        <v>121</v>
      </c>
      <c r="B72" s="2">
        <f>+B77</f>
        <v>46936228</v>
      </c>
      <c r="C72" s="2">
        <f aca="true" t="shared" si="10" ref="C72:K72">+C77</f>
        <v>52540105</v>
      </c>
      <c r="D72" s="2">
        <f t="shared" si="10"/>
        <v>74835115</v>
      </c>
      <c r="E72" s="2">
        <f t="shared" si="10"/>
        <v>114239484</v>
      </c>
      <c r="F72" s="2">
        <f t="shared" si="10"/>
        <v>121105058</v>
      </c>
      <c r="G72" s="2">
        <f t="shared" si="10"/>
        <v>121105058</v>
      </c>
      <c r="H72" s="2">
        <f t="shared" si="10"/>
        <v>82222552</v>
      </c>
      <c r="I72" s="2">
        <f t="shared" si="10"/>
        <v>114542620</v>
      </c>
      <c r="J72" s="2">
        <f t="shared" si="10"/>
        <v>124513735</v>
      </c>
      <c r="K72" s="2">
        <f t="shared" si="10"/>
        <v>132375125</v>
      </c>
    </row>
    <row r="73" spans="1:11" ht="12.75" hidden="1">
      <c r="A73" s="2" t="s">
        <v>122</v>
      </c>
      <c r="B73" s="2">
        <f>+B74</f>
        <v>-17248169.333333343</v>
      </c>
      <c r="C73" s="2">
        <f aca="true" t="shared" si="11" ref="C73:K73">+(C78+C80+C81+C82)-(B78+B80+B81+B82)</f>
        <v>-27815455</v>
      </c>
      <c r="D73" s="2">
        <f t="shared" si="11"/>
        <v>44132076</v>
      </c>
      <c r="E73" s="2">
        <f t="shared" si="11"/>
        <v>52675893</v>
      </c>
      <c r="F73" s="2">
        <f>+(F78+F80+F81+F82)-(D78+D80+D81+D82)</f>
        <v>4171078</v>
      </c>
      <c r="G73" s="2">
        <f>+(G78+G80+G81+G82)-(D78+D80+D81+D82)</f>
        <v>4171078</v>
      </c>
      <c r="H73" s="2">
        <f>+(H78+H80+H81+H82)-(D78+D80+D81+D82)</f>
        <v>-34514335</v>
      </c>
      <c r="I73" s="2">
        <f>+(I78+I80+I81+I82)-(E78+E80+E81+E82)</f>
        <v>-48127315</v>
      </c>
      <c r="J73" s="2">
        <f t="shared" si="11"/>
        <v>7189998</v>
      </c>
      <c r="K73" s="2">
        <f t="shared" si="11"/>
        <v>-5472489</v>
      </c>
    </row>
    <row r="74" spans="1:11" ht="12.75" hidden="1">
      <c r="A74" s="2" t="s">
        <v>123</v>
      </c>
      <c r="B74" s="2">
        <f>+TREND(C74:E74)</f>
        <v>-17248169.333333343</v>
      </c>
      <c r="C74" s="2">
        <f>+C73</f>
        <v>-27815455</v>
      </c>
      <c r="D74" s="2">
        <f aca="true" t="shared" si="12" ref="D74:K74">+D73</f>
        <v>44132076</v>
      </c>
      <c r="E74" s="2">
        <f t="shared" si="12"/>
        <v>52675893</v>
      </c>
      <c r="F74" s="2">
        <f t="shared" si="12"/>
        <v>4171078</v>
      </c>
      <c r="G74" s="2">
        <f t="shared" si="12"/>
        <v>4171078</v>
      </c>
      <c r="H74" s="2">
        <f t="shared" si="12"/>
        <v>-34514335</v>
      </c>
      <c r="I74" s="2">
        <f t="shared" si="12"/>
        <v>-48127315</v>
      </c>
      <c r="J74" s="2">
        <f t="shared" si="12"/>
        <v>7189998</v>
      </c>
      <c r="K74" s="2">
        <f t="shared" si="12"/>
        <v>-5472489</v>
      </c>
    </row>
    <row r="75" spans="1:11" ht="12.75" hidden="1">
      <c r="A75" s="2" t="s">
        <v>124</v>
      </c>
      <c r="B75" s="2">
        <f>+B84-(((B80+B81+B78)*B70)-B79)</f>
        <v>18122645.32759705</v>
      </c>
      <c r="C75" s="2">
        <f aca="true" t="shared" si="13" ref="C75:K75">+C84-(((C80+C81+C78)*C70)-C79)</f>
        <v>45294734.659012236</v>
      </c>
      <c r="D75" s="2">
        <f t="shared" si="13"/>
        <v>41586868.84044449</v>
      </c>
      <c r="E75" s="2">
        <f t="shared" si="13"/>
        <v>44394326.86305579</v>
      </c>
      <c r="F75" s="2">
        <f t="shared" si="13"/>
        <v>49427953.49790868</v>
      </c>
      <c r="G75" s="2">
        <f t="shared" si="13"/>
        <v>49427953.49790868</v>
      </c>
      <c r="H75" s="2">
        <f t="shared" si="13"/>
        <v>-55387599.82926324</v>
      </c>
      <c r="I75" s="2">
        <f t="shared" si="13"/>
        <v>29301006.71367534</v>
      </c>
      <c r="J75" s="2">
        <f t="shared" si="13"/>
        <v>50583786.72719993</v>
      </c>
      <c r="K75" s="2">
        <f t="shared" si="13"/>
        <v>28274297.501946084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46936228</v>
      </c>
      <c r="C77" s="3">
        <v>52540105</v>
      </c>
      <c r="D77" s="3">
        <v>74835115</v>
      </c>
      <c r="E77" s="3">
        <v>114239484</v>
      </c>
      <c r="F77" s="3">
        <v>121105058</v>
      </c>
      <c r="G77" s="3">
        <v>121105058</v>
      </c>
      <c r="H77" s="3">
        <v>82222552</v>
      </c>
      <c r="I77" s="3">
        <v>114542620</v>
      </c>
      <c r="J77" s="3">
        <v>124513735</v>
      </c>
      <c r="K77" s="3">
        <v>132375125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28708250</v>
      </c>
      <c r="C79" s="3">
        <v>36807969</v>
      </c>
      <c r="D79" s="3">
        <v>58205608</v>
      </c>
      <c r="E79" s="3">
        <v>37586644</v>
      </c>
      <c r="F79" s="3">
        <v>70658158</v>
      </c>
      <c r="G79" s="3">
        <v>70658158</v>
      </c>
      <c r="H79" s="3">
        <v>-56644044</v>
      </c>
      <c r="I79" s="3">
        <v>59449551</v>
      </c>
      <c r="J79" s="3">
        <v>85042989</v>
      </c>
      <c r="K79" s="3">
        <v>60175631</v>
      </c>
    </row>
    <row r="80" spans="1:11" ht="12.75" hidden="1">
      <c r="A80" s="1" t="s">
        <v>69</v>
      </c>
      <c r="B80" s="3">
        <v>2781846</v>
      </c>
      <c r="C80" s="3">
        <v>-23217119</v>
      </c>
      <c r="D80" s="3">
        <v>21541464</v>
      </c>
      <c r="E80" s="3">
        <v>72120412</v>
      </c>
      <c r="F80" s="3">
        <v>9454446</v>
      </c>
      <c r="G80" s="3">
        <v>9454446</v>
      </c>
      <c r="H80" s="3">
        <v>-3261020</v>
      </c>
      <c r="I80" s="3">
        <v>24383830</v>
      </c>
      <c r="J80" s="3">
        <v>31008470</v>
      </c>
      <c r="K80" s="3">
        <v>24942544</v>
      </c>
    </row>
    <row r="81" spans="1:11" ht="12.75" hidden="1">
      <c r="A81" s="1" t="s">
        <v>70</v>
      </c>
      <c r="B81" s="3">
        <v>12079368</v>
      </c>
      <c r="C81" s="3">
        <v>10262878</v>
      </c>
      <c r="D81" s="3">
        <v>9636371</v>
      </c>
      <c r="E81" s="3">
        <v>11733316</v>
      </c>
      <c r="F81" s="3">
        <v>25894467</v>
      </c>
      <c r="G81" s="3">
        <v>25894467</v>
      </c>
      <c r="H81" s="3">
        <v>-75480</v>
      </c>
      <c r="I81" s="3">
        <v>11342583</v>
      </c>
      <c r="J81" s="3">
        <v>11907941</v>
      </c>
      <c r="K81" s="3">
        <v>12501378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33432555</v>
      </c>
      <c r="C83" s="3">
        <v>34420817</v>
      </c>
      <c r="D83" s="3">
        <v>39889404</v>
      </c>
      <c r="E83" s="3">
        <v>67188</v>
      </c>
      <c r="F83" s="3">
        <v>96226510</v>
      </c>
      <c r="G83" s="3">
        <v>96226510</v>
      </c>
      <c r="H83" s="3">
        <v>30962999</v>
      </c>
      <c r="I83" s="3">
        <v>96659389</v>
      </c>
      <c r="J83" s="3">
        <v>99976766</v>
      </c>
      <c r="K83" s="3">
        <v>112780467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6857000</v>
      </c>
      <c r="F84" s="3">
        <v>6857000</v>
      </c>
      <c r="G84" s="3">
        <v>6857000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5192247</v>
      </c>
      <c r="C5" s="6">
        <v>5996567</v>
      </c>
      <c r="D5" s="23">
        <v>13438943</v>
      </c>
      <c r="E5" s="24">
        <v>8535639</v>
      </c>
      <c r="F5" s="6">
        <v>8535639</v>
      </c>
      <c r="G5" s="25">
        <v>8535639</v>
      </c>
      <c r="H5" s="26">
        <v>27408098</v>
      </c>
      <c r="I5" s="24">
        <v>9047778</v>
      </c>
      <c r="J5" s="6">
        <v>9590644</v>
      </c>
      <c r="K5" s="25">
        <v>10166083</v>
      </c>
    </row>
    <row r="6" spans="1:11" ht="13.5">
      <c r="A6" s="22" t="s">
        <v>19</v>
      </c>
      <c r="B6" s="6">
        <v>43176648</v>
      </c>
      <c r="C6" s="6">
        <v>41980289</v>
      </c>
      <c r="D6" s="23">
        <v>44536970</v>
      </c>
      <c r="E6" s="24">
        <v>50557965</v>
      </c>
      <c r="F6" s="6">
        <v>50557965</v>
      </c>
      <c r="G6" s="25">
        <v>50557965</v>
      </c>
      <c r="H6" s="26">
        <v>46865174</v>
      </c>
      <c r="I6" s="24">
        <v>53591444</v>
      </c>
      <c r="J6" s="6">
        <v>56806931</v>
      </c>
      <c r="K6" s="25">
        <v>60215345</v>
      </c>
    </row>
    <row r="7" spans="1:11" ht="13.5">
      <c r="A7" s="22" t="s">
        <v>20</v>
      </c>
      <c r="B7" s="6">
        <v>18020973</v>
      </c>
      <c r="C7" s="6">
        <v>20576605</v>
      </c>
      <c r="D7" s="23">
        <v>21702912</v>
      </c>
      <c r="E7" s="24">
        <v>16500000</v>
      </c>
      <c r="F7" s="6">
        <v>18000000</v>
      </c>
      <c r="G7" s="25">
        <v>18000000</v>
      </c>
      <c r="H7" s="26">
        <v>22596422</v>
      </c>
      <c r="I7" s="24">
        <v>18800000</v>
      </c>
      <c r="J7" s="6">
        <v>18500000</v>
      </c>
      <c r="K7" s="25">
        <v>18500000</v>
      </c>
    </row>
    <row r="8" spans="1:11" ht="13.5">
      <c r="A8" s="22" t="s">
        <v>21</v>
      </c>
      <c r="B8" s="6">
        <v>140468439</v>
      </c>
      <c r="C8" s="6">
        <v>143814381</v>
      </c>
      <c r="D8" s="23">
        <v>145359823</v>
      </c>
      <c r="E8" s="24">
        <v>157443250</v>
      </c>
      <c r="F8" s="6">
        <v>157166250</v>
      </c>
      <c r="G8" s="25">
        <v>157166250</v>
      </c>
      <c r="H8" s="26">
        <v>151106783</v>
      </c>
      <c r="I8" s="24">
        <v>166246200</v>
      </c>
      <c r="J8" s="6">
        <v>173184000</v>
      </c>
      <c r="K8" s="25">
        <v>180729000</v>
      </c>
    </row>
    <row r="9" spans="1:11" ht="13.5">
      <c r="A9" s="22" t="s">
        <v>22</v>
      </c>
      <c r="B9" s="6">
        <v>10517334</v>
      </c>
      <c r="C9" s="6">
        <v>13125696</v>
      </c>
      <c r="D9" s="23">
        <v>27831371</v>
      </c>
      <c r="E9" s="24">
        <v>6730488</v>
      </c>
      <c r="F9" s="6">
        <v>6729429</v>
      </c>
      <c r="G9" s="25">
        <v>6729429</v>
      </c>
      <c r="H9" s="26">
        <v>5474347</v>
      </c>
      <c r="I9" s="24">
        <v>7133195</v>
      </c>
      <c r="J9" s="6">
        <v>7561187</v>
      </c>
      <c r="K9" s="25">
        <v>8014856</v>
      </c>
    </row>
    <row r="10" spans="1:11" ht="25.5">
      <c r="A10" s="27" t="s">
        <v>114</v>
      </c>
      <c r="B10" s="28">
        <f>SUM(B5:B9)</f>
        <v>217375641</v>
      </c>
      <c r="C10" s="29">
        <f aca="true" t="shared" si="0" ref="C10:K10">SUM(C5:C9)</f>
        <v>225493538</v>
      </c>
      <c r="D10" s="30">
        <f t="shared" si="0"/>
        <v>252870019</v>
      </c>
      <c r="E10" s="28">
        <f t="shared" si="0"/>
        <v>239767342</v>
      </c>
      <c r="F10" s="29">
        <f t="shared" si="0"/>
        <v>240989283</v>
      </c>
      <c r="G10" s="31">
        <f t="shared" si="0"/>
        <v>240989283</v>
      </c>
      <c r="H10" s="32">
        <f t="shared" si="0"/>
        <v>253450824</v>
      </c>
      <c r="I10" s="28">
        <f t="shared" si="0"/>
        <v>254818617</v>
      </c>
      <c r="J10" s="29">
        <f t="shared" si="0"/>
        <v>265642762</v>
      </c>
      <c r="K10" s="31">
        <f t="shared" si="0"/>
        <v>277625284</v>
      </c>
    </row>
    <row r="11" spans="1:11" ht="13.5">
      <c r="A11" s="22" t="s">
        <v>23</v>
      </c>
      <c r="B11" s="6">
        <v>71966722</v>
      </c>
      <c r="C11" s="6">
        <v>78697557</v>
      </c>
      <c r="D11" s="23">
        <v>86819595</v>
      </c>
      <c r="E11" s="24">
        <v>88932041</v>
      </c>
      <c r="F11" s="6">
        <v>90986373</v>
      </c>
      <c r="G11" s="25">
        <v>90986373</v>
      </c>
      <c r="H11" s="26">
        <v>83492908</v>
      </c>
      <c r="I11" s="24">
        <v>103500579</v>
      </c>
      <c r="J11" s="6">
        <v>109686407</v>
      </c>
      <c r="K11" s="25">
        <v>116502948</v>
      </c>
    </row>
    <row r="12" spans="1:11" ht="13.5">
      <c r="A12" s="22" t="s">
        <v>24</v>
      </c>
      <c r="B12" s="6">
        <v>10735607</v>
      </c>
      <c r="C12" s="6">
        <v>11704078</v>
      </c>
      <c r="D12" s="23">
        <v>12243670</v>
      </c>
      <c r="E12" s="24">
        <v>13521583</v>
      </c>
      <c r="F12" s="6">
        <v>13521583</v>
      </c>
      <c r="G12" s="25">
        <v>13521583</v>
      </c>
      <c r="H12" s="26">
        <v>12706722</v>
      </c>
      <c r="I12" s="24">
        <v>14468094</v>
      </c>
      <c r="J12" s="6">
        <v>15336178</v>
      </c>
      <c r="K12" s="25">
        <v>16256351</v>
      </c>
    </row>
    <row r="13" spans="1:11" ht="13.5">
      <c r="A13" s="22" t="s">
        <v>115</v>
      </c>
      <c r="B13" s="6">
        <v>19675522</v>
      </c>
      <c r="C13" s="6">
        <v>21933092</v>
      </c>
      <c r="D13" s="23">
        <v>19003802</v>
      </c>
      <c r="E13" s="24">
        <v>21058412</v>
      </c>
      <c r="F13" s="6">
        <v>21058412</v>
      </c>
      <c r="G13" s="25">
        <v>21058412</v>
      </c>
      <c r="H13" s="26">
        <v>10268191</v>
      </c>
      <c r="I13" s="24">
        <v>21432296</v>
      </c>
      <c r="J13" s="6">
        <v>22623756</v>
      </c>
      <c r="K13" s="25">
        <v>24105499</v>
      </c>
    </row>
    <row r="14" spans="1:11" ht="13.5">
      <c r="A14" s="22" t="s">
        <v>25</v>
      </c>
      <c r="B14" s="6">
        <v>2823728</v>
      </c>
      <c r="C14" s="6">
        <v>1472666</v>
      </c>
      <c r="D14" s="23">
        <v>2694014</v>
      </c>
      <c r="E14" s="24">
        <v>3132760</v>
      </c>
      <c r="F14" s="6">
        <v>3132760</v>
      </c>
      <c r="G14" s="25">
        <v>3132760</v>
      </c>
      <c r="H14" s="26">
        <v>874807</v>
      </c>
      <c r="I14" s="24">
        <v>3188383</v>
      </c>
      <c r="J14" s="6">
        <v>3365629</v>
      </c>
      <c r="K14" s="25">
        <v>3586061</v>
      </c>
    </row>
    <row r="15" spans="1:11" ht="13.5">
      <c r="A15" s="22" t="s">
        <v>26</v>
      </c>
      <c r="B15" s="6">
        <v>32542610</v>
      </c>
      <c r="C15" s="6">
        <v>34085766</v>
      </c>
      <c r="D15" s="23">
        <v>44415203</v>
      </c>
      <c r="E15" s="24">
        <v>51260677</v>
      </c>
      <c r="F15" s="6">
        <v>52017492</v>
      </c>
      <c r="G15" s="25">
        <v>52017492</v>
      </c>
      <c r="H15" s="26">
        <v>42010328</v>
      </c>
      <c r="I15" s="24">
        <v>56163169</v>
      </c>
      <c r="J15" s="6">
        <v>58247498</v>
      </c>
      <c r="K15" s="25">
        <v>63517971</v>
      </c>
    </row>
    <row r="16" spans="1:11" ht="13.5">
      <c r="A16" s="22" t="s">
        <v>21</v>
      </c>
      <c r="B16" s="6">
        <v>210000</v>
      </c>
      <c r="C16" s="6">
        <v>0</v>
      </c>
      <c r="D16" s="23">
        <v>550000</v>
      </c>
      <c r="E16" s="24">
        <v>908737</v>
      </c>
      <c r="F16" s="6">
        <v>608737</v>
      </c>
      <c r="G16" s="25">
        <v>608737</v>
      </c>
      <c r="H16" s="26">
        <v>44708</v>
      </c>
      <c r="I16" s="24">
        <v>48007</v>
      </c>
      <c r="J16" s="6">
        <v>0</v>
      </c>
      <c r="K16" s="25">
        <v>0</v>
      </c>
    </row>
    <row r="17" spans="1:11" ht="13.5">
      <c r="A17" s="22" t="s">
        <v>27</v>
      </c>
      <c r="B17" s="6">
        <v>59388716</v>
      </c>
      <c r="C17" s="6">
        <v>50522870</v>
      </c>
      <c r="D17" s="23">
        <v>66108452</v>
      </c>
      <c r="E17" s="24">
        <v>72779583</v>
      </c>
      <c r="F17" s="6">
        <v>73118760</v>
      </c>
      <c r="G17" s="25">
        <v>73118760</v>
      </c>
      <c r="H17" s="26">
        <v>39314282</v>
      </c>
      <c r="I17" s="24">
        <v>79394042</v>
      </c>
      <c r="J17" s="6">
        <v>78207357</v>
      </c>
      <c r="K17" s="25">
        <v>82336798</v>
      </c>
    </row>
    <row r="18" spans="1:11" ht="13.5">
      <c r="A18" s="33" t="s">
        <v>28</v>
      </c>
      <c r="B18" s="34">
        <f>SUM(B11:B17)</f>
        <v>197342905</v>
      </c>
      <c r="C18" s="35">
        <f aca="true" t="shared" si="1" ref="C18:K18">SUM(C11:C17)</f>
        <v>198416029</v>
      </c>
      <c r="D18" s="36">
        <f t="shared" si="1"/>
        <v>231834736</v>
      </c>
      <c r="E18" s="34">
        <f t="shared" si="1"/>
        <v>251593793</v>
      </c>
      <c r="F18" s="35">
        <f t="shared" si="1"/>
        <v>254444117</v>
      </c>
      <c r="G18" s="37">
        <f t="shared" si="1"/>
        <v>254444117</v>
      </c>
      <c r="H18" s="38">
        <f t="shared" si="1"/>
        <v>188711946</v>
      </c>
      <c r="I18" s="34">
        <f t="shared" si="1"/>
        <v>278194570</v>
      </c>
      <c r="J18" s="35">
        <f t="shared" si="1"/>
        <v>287466825</v>
      </c>
      <c r="K18" s="37">
        <f t="shared" si="1"/>
        <v>306305628</v>
      </c>
    </row>
    <row r="19" spans="1:11" ht="13.5">
      <c r="A19" s="33" t="s">
        <v>29</v>
      </c>
      <c r="B19" s="39">
        <f>+B10-B18</f>
        <v>20032736</v>
      </c>
      <c r="C19" s="40">
        <f aca="true" t="shared" si="2" ref="C19:K19">+C10-C18</f>
        <v>27077509</v>
      </c>
      <c r="D19" s="41">
        <f t="shared" si="2"/>
        <v>21035283</v>
      </c>
      <c r="E19" s="39">
        <f t="shared" si="2"/>
        <v>-11826451</v>
      </c>
      <c r="F19" s="40">
        <f t="shared" si="2"/>
        <v>-13454834</v>
      </c>
      <c r="G19" s="42">
        <f t="shared" si="2"/>
        <v>-13454834</v>
      </c>
      <c r="H19" s="43">
        <f t="shared" si="2"/>
        <v>64738878</v>
      </c>
      <c r="I19" s="39">
        <f t="shared" si="2"/>
        <v>-23375953</v>
      </c>
      <c r="J19" s="40">
        <f t="shared" si="2"/>
        <v>-21824063</v>
      </c>
      <c r="K19" s="42">
        <f t="shared" si="2"/>
        <v>-28680344</v>
      </c>
    </row>
    <row r="20" spans="1:11" ht="25.5">
      <c r="A20" s="44" t="s">
        <v>30</v>
      </c>
      <c r="B20" s="45">
        <v>33683561</v>
      </c>
      <c r="C20" s="46">
        <v>34159009</v>
      </c>
      <c r="D20" s="47">
        <v>46990687</v>
      </c>
      <c r="E20" s="45">
        <v>39760750</v>
      </c>
      <c r="F20" s="46">
        <v>40083750</v>
      </c>
      <c r="G20" s="48">
        <v>40083750</v>
      </c>
      <c r="H20" s="49">
        <v>3400000</v>
      </c>
      <c r="I20" s="45">
        <v>36331800</v>
      </c>
      <c r="J20" s="46">
        <v>41096000</v>
      </c>
      <c r="K20" s="48">
        <v>42458000</v>
      </c>
    </row>
    <row r="21" spans="1:11" ht="63.75">
      <c r="A21" s="50" t="s">
        <v>116</v>
      </c>
      <c r="B21" s="51">
        <v>0</v>
      </c>
      <c r="C21" s="52">
        <v>18742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53716297</v>
      </c>
      <c r="C22" s="58">
        <f aca="true" t="shared" si="3" ref="C22:K22">SUM(C19:C21)</f>
        <v>61255260</v>
      </c>
      <c r="D22" s="59">
        <f t="shared" si="3"/>
        <v>68025970</v>
      </c>
      <c r="E22" s="57">
        <f t="shared" si="3"/>
        <v>27934299</v>
      </c>
      <c r="F22" s="58">
        <f t="shared" si="3"/>
        <v>26628916</v>
      </c>
      <c r="G22" s="60">
        <f t="shared" si="3"/>
        <v>26628916</v>
      </c>
      <c r="H22" s="61">
        <f t="shared" si="3"/>
        <v>68138878</v>
      </c>
      <c r="I22" s="57">
        <f t="shared" si="3"/>
        <v>12955847</v>
      </c>
      <c r="J22" s="58">
        <f t="shared" si="3"/>
        <v>19271937</v>
      </c>
      <c r="K22" s="60">
        <f t="shared" si="3"/>
        <v>13777656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53716297</v>
      </c>
      <c r="C24" s="40">
        <f aca="true" t="shared" si="4" ref="C24:K24">SUM(C22:C23)</f>
        <v>61255260</v>
      </c>
      <c r="D24" s="41">
        <f t="shared" si="4"/>
        <v>68025970</v>
      </c>
      <c r="E24" s="39">
        <f t="shared" si="4"/>
        <v>27934299</v>
      </c>
      <c r="F24" s="40">
        <f t="shared" si="4"/>
        <v>26628916</v>
      </c>
      <c r="G24" s="42">
        <f t="shared" si="4"/>
        <v>26628916</v>
      </c>
      <c r="H24" s="43">
        <f t="shared" si="4"/>
        <v>68138878</v>
      </c>
      <c r="I24" s="39">
        <f t="shared" si="4"/>
        <v>12955847</v>
      </c>
      <c r="J24" s="40">
        <f t="shared" si="4"/>
        <v>19271937</v>
      </c>
      <c r="K24" s="42">
        <f t="shared" si="4"/>
        <v>13777656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48549340</v>
      </c>
      <c r="C27" s="7">
        <v>46002251</v>
      </c>
      <c r="D27" s="69">
        <v>57622570</v>
      </c>
      <c r="E27" s="70">
        <v>85750407</v>
      </c>
      <c r="F27" s="7">
        <v>72541836</v>
      </c>
      <c r="G27" s="71">
        <v>72541836</v>
      </c>
      <c r="H27" s="72">
        <v>41609533</v>
      </c>
      <c r="I27" s="70">
        <v>76791755</v>
      </c>
      <c r="J27" s="7">
        <v>65152475</v>
      </c>
      <c r="K27" s="71">
        <v>86047505</v>
      </c>
    </row>
    <row r="28" spans="1:11" ht="13.5">
      <c r="A28" s="73" t="s">
        <v>34</v>
      </c>
      <c r="B28" s="6">
        <v>33683558</v>
      </c>
      <c r="C28" s="6">
        <v>0</v>
      </c>
      <c r="D28" s="23">
        <v>0</v>
      </c>
      <c r="E28" s="24">
        <v>39760750</v>
      </c>
      <c r="F28" s="6">
        <v>40483750</v>
      </c>
      <c r="G28" s="25">
        <v>40483750</v>
      </c>
      <c r="H28" s="26">
        <v>0</v>
      </c>
      <c r="I28" s="24">
        <v>36331800</v>
      </c>
      <c r="J28" s="6">
        <v>41096000</v>
      </c>
      <c r="K28" s="25">
        <v>42458000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14865782</v>
      </c>
      <c r="C31" s="6">
        <v>0</v>
      </c>
      <c r="D31" s="23">
        <v>0</v>
      </c>
      <c r="E31" s="24">
        <v>45989657</v>
      </c>
      <c r="F31" s="6">
        <v>32058086</v>
      </c>
      <c r="G31" s="25">
        <v>32058086</v>
      </c>
      <c r="H31" s="26">
        <v>0</v>
      </c>
      <c r="I31" s="24">
        <v>40459955</v>
      </c>
      <c r="J31" s="6">
        <v>24056475</v>
      </c>
      <c r="K31" s="25">
        <v>43589505</v>
      </c>
    </row>
    <row r="32" spans="1:11" ht="13.5">
      <c r="A32" s="33" t="s">
        <v>37</v>
      </c>
      <c r="B32" s="7">
        <f>SUM(B28:B31)</f>
        <v>48549340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85750407</v>
      </c>
      <c r="F32" s="7">
        <f t="shared" si="5"/>
        <v>72541836</v>
      </c>
      <c r="G32" s="71">
        <f t="shared" si="5"/>
        <v>72541836</v>
      </c>
      <c r="H32" s="72">
        <f t="shared" si="5"/>
        <v>0</v>
      </c>
      <c r="I32" s="70">
        <f t="shared" si="5"/>
        <v>76791755</v>
      </c>
      <c r="J32" s="7">
        <f t="shared" si="5"/>
        <v>65152475</v>
      </c>
      <c r="K32" s="71">
        <f t="shared" si="5"/>
        <v>86047505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278119017</v>
      </c>
      <c r="C35" s="6">
        <v>318710392</v>
      </c>
      <c r="D35" s="23">
        <v>332013683</v>
      </c>
      <c r="E35" s="24">
        <v>257101549</v>
      </c>
      <c r="F35" s="6">
        <v>312657791</v>
      </c>
      <c r="G35" s="25">
        <v>312657791</v>
      </c>
      <c r="H35" s="26">
        <v>412153645</v>
      </c>
      <c r="I35" s="24">
        <v>285313379</v>
      </c>
      <c r="J35" s="6">
        <v>265915461</v>
      </c>
      <c r="K35" s="25">
        <v>225380595</v>
      </c>
    </row>
    <row r="36" spans="1:11" ht="13.5">
      <c r="A36" s="22" t="s">
        <v>40</v>
      </c>
      <c r="B36" s="6">
        <v>365501394</v>
      </c>
      <c r="C36" s="6">
        <v>416431110</v>
      </c>
      <c r="D36" s="23">
        <v>460226311</v>
      </c>
      <c r="E36" s="24">
        <v>543985682</v>
      </c>
      <c r="F36" s="6">
        <v>511709739</v>
      </c>
      <c r="G36" s="25">
        <v>511709739</v>
      </c>
      <c r="H36" s="26">
        <v>491569873</v>
      </c>
      <c r="I36" s="24">
        <v>566969201</v>
      </c>
      <c r="J36" s="6">
        <v>609497920</v>
      </c>
      <c r="K36" s="25">
        <v>671439926</v>
      </c>
    </row>
    <row r="37" spans="1:11" ht="13.5">
      <c r="A37" s="22" t="s">
        <v>41</v>
      </c>
      <c r="B37" s="6">
        <v>31904304</v>
      </c>
      <c r="C37" s="6">
        <v>38086872</v>
      </c>
      <c r="D37" s="23">
        <v>44221036</v>
      </c>
      <c r="E37" s="24">
        <v>37167916</v>
      </c>
      <c r="F37" s="6">
        <v>42935263</v>
      </c>
      <c r="G37" s="25">
        <v>42935263</v>
      </c>
      <c r="H37" s="26">
        <v>87962132</v>
      </c>
      <c r="I37" s="24">
        <v>39584770</v>
      </c>
      <c r="J37" s="6">
        <v>42538377</v>
      </c>
      <c r="K37" s="25">
        <v>45007176</v>
      </c>
    </row>
    <row r="38" spans="1:11" ht="13.5">
      <c r="A38" s="22" t="s">
        <v>42</v>
      </c>
      <c r="B38" s="6">
        <v>31884802</v>
      </c>
      <c r="C38" s="6">
        <v>31661911</v>
      </c>
      <c r="D38" s="23">
        <v>31006284</v>
      </c>
      <c r="E38" s="24">
        <v>35286225</v>
      </c>
      <c r="F38" s="6">
        <v>32722616</v>
      </c>
      <c r="G38" s="25">
        <v>32722616</v>
      </c>
      <c r="H38" s="26">
        <v>30609832</v>
      </c>
      <c r="I38" s="24">
        <v>34532938</v>
      </c>
      <c r="J38" s="6">
        <v>36436755</v>
      </c>
      <c r="K38" s="25">
        <v>38438169</v>
      </c>
    </row>
    <row r="39" spans="1:11" ht="13.5">
      <c r="A39" s="22" t="s">
        <v>43</v>
      </c>
      <c r="B39" s="6">
        <v>579831307</v>
      </c>
      <c r="C39" s="6">
        <v>604137459</v>
      </c>
      <c r="D39" s="23">
        <v>717012678</v>
      </c>
      <c r="E39" s="24">
        <v>700698791</v>
      </c>
      <c r="F39" s="6">
        <v>717012679</v>
      </c>
      <c r="G39" s="25">
        <v>717012679</v>
      </c>
      <c r="H39" s="26">
        <v>717012676</v>
      </c>
      <c r="I39" s="24">
        <v>767258166</v>
      </c>
      <c r="J39" s="6">
        <v>789190942</v>
      </c>
      <c r="K39" s="25">
        <v>809583728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74808908</v>
      </c>
      <c r="C42" s="6">
        <v>0</v>
      </c>
      <c r="D42" s="23">
        <v>255067217</v>
      </c>
      <c r="E42" s="24">
        <v>251695389</v>
      </c>
      <c r="F42" s="6">
        <v>254785226</v>
      </c>
      <c r="G42" s="25">
        <v>254785226</v>
      </c>
      <c r="H42" s="26">
        <v>274839430</v>
      </c>
      <c r="I42" s="24">
        <v>258258693</v>
      </c>
      <c r="J42" s="6">
        <v>273166992</v>
      </c>
      <c r="K42" s="25">
        <v>285388098</v>
      </c>
    </row>
    <row r="43" spans="1:11" ht="13.5">
      <c r="A43" s="22" t="s">
        <v>46</v>
      </c>
      <c r="B43" s="6">
        <v>-41833043</v>
      </c>
      <c r="C43" s="6">
        <v>0</v>
      </c>
      <c r="D43" s="23">
        <v>-57621223</v>
      </c>
      <c r="E43" s="24">
        <v>-85750407</v>
      </c>
      <c r="F43" s="6">
        <v>-72241836</v>
      </c>
      <c r="G43" s="25">
        <v>-72241836</v>
      </c>
      <c r="H43" s="26">
        <v>-35738991</v>
      </c>
      <c r="I43" s="24">
        <v>-74591755</v>
      </c>
      <c r="J43" s="6">
        <v>-64991831</v>
      </c>
      <c r="K43" s="25">
        <v>-85879570</v>
      </c>
    </row>
    <row r="44" spans="1:11" ht="13.5">
      <c r="A44" s="22" t="s">
        <v>47</v>
      </c>
      <c r="B44" s="6">
        <v>-724009</v>
      </c>
      <c r="C44" s="6">
        <v>1564134</v>
      </c>
      <c r="D44" s="23">
        <v>65660</v>
      </c>
      <c r="E44" s="24">
        <v>94664</v>
      </c>
      <c r="F44" s="6">
        <v>0</v>
      </c>
      <c r="G44" s="25">
        <v>0</v>
      </c>
      <c r="H44" s="26">
        <v>-1662676</v>
      </c>
      <c r="I44" s="24">
        <v>70377</v>
      </c>
      <c r="J44" s="6">
        <v>89742</v>
      </c>
      <c r="K44" s="25">
        <v>94229</v>
      </c>
    </row>
    <row r="45" spans="1:11" ht="13.5">
      <c r="A45" s="33" t="s">
        <v>48</v>
      </c>
      <c r="B45" s="7">
        <v>253169326</v>
      </c>
      <c r="C45" s="7">
        <v>254732764</v>
      </c>
      <c r="D45" s="69">
        <v>491771692</v>
      </c>
      <c r="E45" s="70">
        <v>431221207</v>
      </c>
      <c r="F45" s="7">
        <v>495638790</v>
      </c>
      <c r="G45" s="71">
        <v>495638790</v>
      </c>
      <c r="H45" s="72">
        <v>689476306</v>
      </c>
      <c r="I45" s="70">
        <v>479384688</v>
      </c>
      <c r="J45" s="7">
        <v>462327914</v>
      </c>
      <c r="K45" s="71">
        <v>429369876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253169330</v>
      </c>
      <c r="C48" s="6">
        <v>294260038</v>
      </c>
      <c r="D48" s="23">
        <v>313095400</v>
      </c>
      <c r="E48" s="24">
        <v>232555632</v>
      </c>
      <c r="F48" s="6">
        <v>289967179</v>
      </c>
      <c r="G48" s="25">
        <v>289967179</v>
      </c>
      <c r="H48" s="26">
        <v>352836521</v>
      </c>
      <c r="I48" s="24">
        <v>258232920</v>
      </c>
      <c r="J48" s="6">
        <v>231855101</v>
      </c>
      <c r="K48" s="25">
        <v>183737170</v>
      </c>
    </row>
    <row r="49" spans="1:11" ht="13.5">
      <c r="A49" s="22" t="s">
        <v>51</v>
      </c>
      <c r="B49" s="6">
        <f>+B75</f>
        <v>-1425138.8809098266</v>
      </c>
      <c r="C49" s="6">
        <f aca="true" t="shared" si="6" ref="C49:K49">+C75</f>
        <v>27596986</v>
      </c>
      <c r="D49" s="23">
        <f t="shared" si="6"/>
        <v>9608238.569987811</v>
      </c>
      <c r="E49" s="24">
        <f t="shared" si="6"/>
        <v>223830355.08733585</v>
      </c>
      <c r="F49" s="6">
        <f t="shared" si="6"/>
        <v>257944953.5395475</v>
      </c>
      <c r="G49" s="25">
        <f t="shared" si="6"/>
        <v>257944953.5395475</v>
      </c>
      <c r="H49" s="26">
        <f t="shared" si="6"/>
        <v>204739870.44926387</v>
      </c>
      <c r="I49" s="24">
        <f t="shared" si="6"/>
        <v>227196065.0605731</v>
      </c>
      <c r="J49" s="6">
        <f t="shared" si="6"/>
        <v>211466057.8913301</v>
      </c>
      <c r="K49" s="25">
        <f t="shared" si="6"/>
        <v>166411888.21828684</v>
      </c>
    </row>
    <row r="50" spans="1:11" ht="13.5">
      <c r="A50" s="33" t="s">
        <v>52</v>
      </c>
      <c r="B50" s="7">
        <f>+B48-B49</f>
        <v>254594468.88090983</v>
      </c>
      <c r="C50" s="7">
        <f aca="true" t="shared" si="7" ref="C50:K50">+C48-C49</f>
        <v>266663052</v>
      </c>
      <c r="D50" s="69">
        <f t="shared" si="7"/>
        <v>303487161.43001217</v>
      </c>
      <c r="E50" s="70">
        <f t="shared" si="7"/>
        <v>8725276.912664145</v>
      </c>
      <c r="F50" s="7">
        <f t="shared" si="7"/>
        <v>32022225.460452497</v>
      </c>
      <c r="G50" s="71">
        <f t="shared" si="7"/>
        <v>32022225.460452497</v>
      </c>
      <c r="H50" s="72">
        <f t="shared" si="7"/>
        <v>148096650.55073613</v>
      </c>
      <c r="I50" s="70">
        <f t="shared" si="7"/>
        <v>31036854.9394269</v>
      </c>
      <c r="J50" s="7">
        <f t="shared" si="7"/>
        <v>20389043.108669907</v>
      </c>
      <c r="K50" s="71">
        <f t="shared" si="7"/>
        <v>17325281.781713158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365501395</v>
      </c>
      <c r="C53" s="6">
        <v>416431110</v>
      </c>
      <c r="D53" s="23">
        <v>460226311</v>
      </c>
      <c r="E53" s="24">
        <v>543985682</v>
      </c>
      <c r="F53" s="6">
        <v>511709739</v>
      </c>
      <c r="G53" s="25">
        <v>511709739</v>
      </c>
      <c r="H53" s="26">
        <v>491569873</v>
      </c>
      <c r="I53" s="24">
        <v>503009224</v>
      </c>
      <c r="J53" s="6">
        <v>546316384</v>
      </c>
      <c r="K53" s="25">
        <v>587472049</v>
      </c>
    </row>
    <row r="54" spans="1:11" ht="13.5">
      <c r="A54" s="22" t="s">
        <v>55</v>
      </c>
      <c r="B54" s="6">
        <v>19675522</v>
      </c>
      <c r="C54" s="6">
        <v>0</v>
      </c>
      <c r="D54" s="23">
        <v>18865197</v>
      </c>
      <c r="E54" s="24">
        <v>21058412</v>
      </c>
      <c r="F54" s="6">
        <v>21058412</v>
      </c>
      <c r="G54" s="25">
        <v>21058412</v>
      </c>
      <c r="H54" s="26">
        <v>10268191</v>
      </c>
      <c r="I54" s="24">
        <v>21432296</v>
      </c>
      <c r="J54" s="6">
        <v>22623756</v>
      </c>
      <c r="K54" s="25">
        <v>24105499</v>
      </c>
    </row>
    <row r="55" spans="1:11" ht="13.5">
      <c r="A55" s="22" t="s">
        <v>56</v>
      </c>
      <c r="B55" s="6">
        <v>6478386</v>
      </c>
      <c r="C55" s="6">
        <v>2439637</v>
      </c>
      <c r="D55" s="23">
        <v>26637275</v>
      </c>
      <c r="E55" s="24">
        <v>32195250</v>
      </c>
      <c r="F55" s="6">
        <v>28672979</v>
      </c>
      <c r="G55" s="25">
        <v>28672979</v>
      </c>
      <c r="H55" s="26">
        <v>17014873</v>
      </c>
      <c r="I55" s="24">
        <v>15520636</v>
      </c>
      <c r="J55" s="6">
        <v>22682338</v>
      </c>
      <c r="K55" s="25">
        <v>16940000</v>
      </c>
    </row>
    <row r="56" spans="1:11" ht="13.5">
      <c r="A56" s="22" t="s">
        <v>57</v>
      </c>
      <c r="B56" s="6">
        <v>6775906</v>
      </c>
      <c r="C56" s="6">
        <v>7379581</v>
      </c>
      <c r="D56" s="23">
        <v>9085014</v>
      </c>
      <c r="E56" s="24">
        <v>10893032</v>
      </c>
      <c r="F56" s="6">
        <v>11397685</v>
      </c>
      <c r="G56" s="25">
        <v>11397685</v>
      </c>
      <c r="H56" s="26">
        <v>7297148</v>
      </c>
      <c r="I56" s="24">
        <v>13164997</v>
      </c>
      <c r="J56" s="6">
        <v>14562302</v>
      </c>
      <c r="K56" s="25">
        <v>16644541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605353</v>
      </c>
      <c r="F59" s="6">
        <v>605353</v>
      </c>
      <c r="G59" s="25">
        <v>605353</v>
      </c>
      <c r="H59" s="26">
        <v>605353</v>
      </c>
      <c r="I59" s="24">
        <v>641674</v>
      </c>
      <c r="J59" s="6">
        <v>680175</v>
      </c>
      <c r="K59" s="25">
        <v>720985</v>
      </c>
    </row>
    <row r="60" spans="1:11" ht="13.5">
      <c r="A60" s="90" t="s">
        <v>60</v>
      </c>
      <c r="B60" s="6">
        <v>1747269</v>
      </c>
      <c r="C60" s="6">
        <v>1739209</v>
      </c>
      <c r="D60" s="23">
        <v>2565994</v>
      </c>
      <c r="E60" s="24">
        <v>2166459</v>
      </c>
      <c r="F60" s="6">
        <v>2166459</v>
      </c>
      <c r="G60" s="25">
        <v>2166459</v>
      </c>
      <c r="H60" s="26">
        <v>2166459</v>
      </c>
      <c r="I60" s="24">
        <v>2296446</v>
      </c>
      <c r="J60" s="6">
        <v>2434233</v>
      </c>
      <c r="K60" s="25">
        <v>2580287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7191</v>
      </c>
      <c r="C64" s="98">
        <v>7622</v>
      </c>
      <c r="D64" s="99">
        <v>7981</v>
      </c>
      <c r="E64" s="97">
        <v>8460</v>
      </c>
      <c r="F64" s="98">
        <v>8460</v>
      </c>
      <c r="G64" s="99">
        <v>8460</v>
      </c>
      <c r="H64" s="100">
        <v>8460</v>
      </c>
      <c r="I64" s="97">
        <v>8967</v>
      </c>
      <c r="J64" s="98">
        <v>9505</v>
      </c>
      <c r="K64" s="99">
        <v>10266</v>
      </c>
    </row>
    <row r="65" spans="1:11" ht="13.5">
      <c r="A65" s="96" t="s">
        <v>65</v>
      </c>
      <c r="B65" s="97">
        <v>34289</v>
      </c>
      <c r="C65" s="98">
        <v>36346</v>
      </c>
      <c r="D65" s="99">
        <v>38055</v>
      </c>
      <c r="E65" s="97">
        <v>41099</v>
      </c>
      <c r="F65" s="98">
        <v>41099</v>
      </c>
      <c r="G65" s="99">
        <v>41099</v>
      </c>
      <c r="H65" s="100">
        <v>41099</v>
      </c>
      <c r="I65" s="97">
        <v>43565</v>
      </c>
      <c r="J65" s="98">
        <v>46179</v>
      </c>
      <c r="K65" s="99">
        <v>49873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0.8700082062646102</v>
      </c>
      <c r="C70" s="5">
        <f aca="true" t="shared" si="8" ref="C70:K70">IF(ISERROR(C71/C72),0,(C71/C72))</f>
        <v>0</v>
      </c>
      <c r="D70" s="5">
        <f t="shared" si="8"/>
        <v>1.0567086926210993</v>
      </c>
      <c r="E70" s="5">
        <f t="shared" si="8"/>
        <v>0.859185701925</v>
      </c>
      <c r="F70" s="5">
        <f t="shared" si="8"/>
        <v>0.8921518246782106</v>
      </c>
      <c r="G70" s="5">
        <f t="shared" si="8"/>
        <v>0.8921518246782106</v>
      </c>
      <c r="H70" s="5">
        <f t="shared" si="8"/>
        <v>2.2333185916448386</v>
      </c>
      <c r="I70" s="5">
        <f t="shared" si="8"/>
        <v>0.8282571061916669</v>
      </c>
      <c r="J70" s="5">
        <f t="shared" si="8"/>
        <v>0.8263690444782986</v>
      </c>
      <c r="K70" s="5">
        <f t="shared" si="8"/>
        <v>0.8234682780729679</v>
      </c>
    </row>
    <row r="71" spans="1:11" ht="12.75" hidden="1">
      <c r="A71" s="2" t="s">
        <v>120</v>
      </c>
      <c r="B71" s="2">
        <f>+B83</f>
        <v>48703410</v>
      </c>
      <c r="C71" s="2">
        <f aca="true" t="shared" si="9" ref="C71:K71">+C83</f>
        <v>0</v>
      </c>
      <c r="D71" s="2">
        <f t="shared" si="9"/>
        <v>65899241</v>
      </c>
      <c r="E71" s="2">
        <f t="shared" si="9"/>
        <v>54491389</v>
      </c>
      <c r="F71" s="2">
        <f t="shared" si="9"/>
        <v>56581226</v>
      </c>
      <c r="G71" s="2">
        <f t="shared" si="9"/>
        <v>56581226</v>
      </c>
      <c r="H71" s="2">
        <f t="shared" si="9"/>
        <v>172600301</v>
      </c>
      <c r="I71" s="2">
        <f t="shared" si="9"/>
        <v>55680693</v>
      </c>
      <c r="J71" s="2">
        <f t="shared" si="9"/>
        <v>58886992</v>
      </c>
      <c r="K71" s="2">
        <f t="shared" si="9"/>
        <v>62201098</v>
      </c>
    </row>
    <row r="72" spans="1:11" ht="12.75" hidden="1">
      <c r="A72" s="2" t="s">
        <v>121</v>
      </c>
      <c r="B72" s="2">
        <f>+B77</f>
        <v>55980403</v>
      </c>
      <c r="C72" s="2">
        <f aca="true" t="shared" si="10" ref="C72:K72">+C77</f>
        <v>52889312</v>
      </c>
      <c r="D72" s="2">
        <f t="shared" si="10"/>
        <v>62362732</v>
      </c>
      <c r="E72" s="2">
        <f t="shared" si="10"/>
        <v>63422132</v>
      </c>
      <c r="F72" s="2">
        <f t="shared" si="10"/>
        <v>63421073</v>
      </c>
      <c r="G72" s="2">
        <f t="shared" si="10"/>
        <v>63421073</v>
      </c>
      <c r="H72" s="2">
        <f t="shared" si="10"/>
        <v>77284227</v>
      </c>
      <c r="I72" s="2">
        <f t="shared" si="10"/>
        <v>67226339</v>
      </c>
      <c r="J72" s="2">
        <f t="shared" si="10"/>
        <v>71259920</v>
      </c>
      <c r="K72" s="2">
        <f t="shared" si="10"/>
        <v>75535512</v>
      </c>
    </row>
    <row r="73" spans="1:11" ht="12.75" hidden="1">
      <c r="A73" s="2" t="s">
        <v>122</v>
      </c>
      <c r="B73" s="2">
        <f>+B74</f>
        <v>-2975568.166666667</v>
      </c>
      <c r="C73" s="2">
        <f aca="true" t="shared" si="11" ref="C73:K73">+(C78+C80+C81+C82)-(B78+B80+B81+B82)</f>
        <v>-424945</v>
      </c>
      <c r="D73" s="2">
        <f t="shared" si="11"/>
        <v>-5245901</v>
      </c>
      <c r="E73" s="2">
        <f t="shared" si="11"/>
        <v>5236882</v>
      </c>
      <c r="F73" s="2">
        <f>+(F78+F80+F81+F82)-(D78+D80+D81+D82)</f>
        <v>3772329</v>
      </c>
      <c r="G73" s="2">
        <f>+(G78+G80+G81+G82)-(D78+D80+D81+D82)</f>
        <v>3772329</v>
      </c>
      <c r="H73" s="2">
        <f>+(H78+H80+H81+H82)-(D78+D80+D81+D82)</f>
        <v>39840948</v>
      </c>
      <c r="I73" s="2">
        <f>+(I78+I80+I81+I82)-(E78+E80+E81+E82)</f>
        <v>2933518</v>
      </c>
      <c r="J73" s="2">
        <f t="shared" si="11"/>
        <v>6987959</v>
      </c>
      <c r="K73" s="2">
        <f t="shared" si="11"/>
        <v>7590962</v>
      </c>
    </row>
    <row r="74" spans="1:11" ht="12.75" hidden="1">
      <c r="A74" s="2" t="s">
        <v>123</v>
      </c>
      <c r="B74" s="2">
        <f>+TREND(C74:E74)</f>
        <v>-2975568.166666667</v>
      </c>
      <c r="C74" s="2">
        <f>+C73</f>
        <v>-424945</v>
      </c>
      <c r="D74" s="2">
        <f aca="true" t="shared" si="12" ref="D74:K74">+D73</f>
        <v>-5245901</v>
      </c>
      <c r="E74" s="2">
        <f t="shared" si="12"/>
        <v>5236882</v>
      </c>
      <c r="F74" s="2">
        <f t="shared" si="12"/>
        <v>3772329</v>
      </c>
      <c r="G74" s="2">
        <f t="shared" si="12"/>
        <v>3772329</v>
      </c>
      <c r="H74" s="2">
        <f t="shared" si="12"/>
        <v>39840948</v>
      </c>
      <c r="I74" s="2">
        <f t="shared" si="12"/>
        <v>2933518</v>
      </c>
      <c r="J74" s="2">
        <f t="shared" si="12"/>
        <v>6987959</v>
      </c>
      <c r="K74" s="2">
        <f t="shared" si="12"/>
        <v>7590962</v>
      </c>
    </row>
    <row r="75" spans="1:11" ht="12.75" hidden="1">
      <c r="A75" s="2" t="s">
        <v>124</v>
      </c>
      <c r="B75" s="2">
        <f>+B84-(((B80+B81+B78)*B70)-B79)</f>
        <v>-1425138.8809098266</v>
      </c>
      <c r="C75" s="2">
        <f aca="true" t="shared" si="13" ref="C75:K75">+C84-(((C80+C81+C78)*C70)-C79)</f>
        <v>27596986</v>
      </c>
      <c r="D75" s="2">
        <f t="shared" si="13"/>
        <v>9608238.569987811</v>
      </c>
      <c r="E75" s="2">
        <f t="shared" si="13"/>
        <v>223830355.08733585</v>
      </c>
      <c r="F75" s="2">
        <f t="shared" si="13"/>
        <v>257944953.5395475</v>
      </c>
      <c r="G75" s="2">
        <f t="shared" si="13"/>
        <v>257944953.5395475</v>
      </c>
      <c r="H75" s="2">
        <f t="shared" si="13"/>
        <v>204739870.44926387</v>
      </c>
      <c r="I75" s="2">
        <f t="shared" si="13"/>
        <v>227196065.0605731</v>
      </c>
      <c r="J75" s="2">
        <f t="shared" si="13"/>
        <v>211466057.8913301</v>
      </c>
      <c r="K75" s="2">
        <f t="shared" si="13"/>
        <v>166411888.21828684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55980403</v>
      </c>
      <c r="C77" s="3">
        <v>52889312</v>
      </c>
      <c r="D77" s="3">
        <v>62362732</v>
      </c>
      <c r="E77" s="3">
        <v>63422132</v>
      </c>
      <c r="F77" s="3">
        <v>63421073</v>
      </c>
      <c r="G77" s="3">
        <v>63421073</v>
      </c>
      <c r="H77" s="3">
        <v>77284227</v>
      </c>
      <c r="I77" s="3">
        <v>67226339</v>
      </c>
      <c r="J77" s="3">
        <v>71259920</v>
      </c>
      <c r="K77" s="3">
        <v>75535512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19609903</v>
      </c>
      <c r="C79" s="3">
        <v>27596986</v>
      </c>
      <c r="D79" s="3">
        <v>29164889</v>
      </c>
      <c r="E79" s="3">
        <v>23759645</v>
      </c>
      <c r="F79" s="3">
        <v>26404729</v>
      </c>
      <c r="G79" s="3">
        <v>26404729</v>
      </c>
      <c r="H79" s="3">
        <v>83632840</v>
      </c>
      <c r="I79" s="3">
        <v>21803155</v>
      </c>
      <c r="J79" s="3">
        <v>23456712</v>
      </c>
      <c r="K79" s="3">
        <v>24589173</v>
      </c>
    </row>
    <row r="80" spans="1:11" ht="12.75" hidden="1">
      <c r="A80" s="1" t="s">
        <v>69</v>
      </c>
      <c r="B80" s="3">
        <v>10527644</v>
      </c>
      <c r="C80" s="3">
        <v>10807424</v>
      </c>
      <c r="D80" s="3">
        <v>13802188</v>
      </c>
      <c r="E80" s="3">
        <v>10199345</v>
      </c>
      <c r="F80" s="3">
        <v>15543997</v>
      </c>
      <c r="G80" s="3">
        <v>15543997</v>
      </c>
      <c r="H80" s="3">
        <v>41327327</v>
      </c>
      <c r="I80" s="3">
        <v>21299388</v>
      </c>
      <c r="J80" s="3">
        <v>28287347</v>
      </c>
      <c r="K80" s="3">
        <v>35878311</v>
      </c>
    </row>
    <row r="81" spans="1:11" ht="12.75" hidden="1">
      <c r="A81" s="1" t="s">
        <v>70</v>
      </c>
      <c r="B81" s="3">
        <v>13650337</v>
      </c>
      <c r="C81" s="3">
        <v>12945612</v>
      </c>
      <c r="D81" s="3">
        <v>4704947</v>
      </c>
      <c r="E81" s="3">
        <v>13544672</v>
      </c>
      <c r="F81" s="3">
        <v>6735467</v>
      </c>
      <c r="G81" s="3">
        <v>6735467</v>
      </c>
      <c r="H81" s="3">
        <v>17020756</v>
      </c>
      <c r="I81" s="3">
        <v>5378147</v>
      </c>
      <c r="J81" s="3">
        <v>5378147</v>
      </c>
      <c r="K81" s="3">
        <v>5378145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48703410</v>
      </c>
      <c r="C83" s="3">
        <v>0</v>
      </c>
      <c r="D83" s="3">
        <v>65899241</v>
      </c>
      <c r="E83" s="3">
        <v>54491389</v>
      </c>
      <c r="F83" s="3">
        <v>56581226</v>
      </c>
      <c r="G83" s="3">
        <v>56581226</v>
      </c>
      <c r="H83" s="3">
        <v>172600301</v>
      </c>
      <c r="I83" s="3">
        <v>55680693</v>
      </c>
      <c r="J83" s="3">
        <v>58886992</v>
      </c>
      <c r="K83" s="3">
        <v>62201098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220471230</v>
      </c>
      <c r="F84" s="3">
        <v>251416889</v>
      </c>
      <c r="G84" s="3">
        <v>251416889</v>
      </c>
      <c r="H84" s="3">
        <v>251416889</v>
      </c>
      <c r="I84" s="3">
        <v>227488768</v>
      </c>
      <c r="J84" s="3">
        <v>215829468</v>
      </c>
      <c r="K84" s="3">
        <v>175796098</v>
      </c>
    </row>
    <row r="85" spans="1:11" ht="12.75" hidden="1">
      <c r="A85" s="1" t="s">
        <v>74</v>
      </c>
      <c r="B85" s="3">
        <v>0</v>
      </c>
      <c r="C85" s="3">
        <v>37457803</v>
      </c>
      <c r="D85" s="3">
        <v>55357565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18661347</v>
      </c>
      <c r="C5" s="6">
        <v>19911119</v>
      </c>
      <c r="D5" s="23">
        <v>23113584</v>
      </c>
      <c r="E5" s="24">
        <v>36200000</v>
      </c>
      <c r="F5" s="6">
        <v>57749616</v>
      </c>
      <c r="G5" s="25">
        <v>57749616</v>
      </c>
      <c r="H5" s="26">
        <v>-148</v>
      </c>
      <c r="I5" s="24">
        <v>42727694</v>
      </c>
      <c r="J5" s="6">
        <v>44693168</v>
      </c>
      <c r="K5" s="25">
        <v>46749294</v>
      </c>
    </row>
    <row r="6" spans="1:11" ht="13.5">
      <c r="A6" s="22" t="s">
        <v>19</v>
      </c>
      <c r="B6" s="6">
        <v>84122487</v>
      </c>
      <c r="C6" s="6">
        <v>125798981</v>
      </c>
      <c r="D6" s="23">
        <v>114000531</v>
      </c>
      <c r="E6" s="24">
        <v>134300000</v>
      </c>
      <c r="F6" s="6">
        <v>137005018</v>
      </c>
      <c r="G6" s="25">
        <v>137005018</v>
      </c>
      <c r="H6" s="26">
        <v>24780680</v>
      </c>
      <c r="I6" s="24">
        <v>150292686</v>
      </c>
      <c r="J6" s="6">
        <v>157206149</v>
      </c>
      <c r="K6" s="25">
        <v>164437883</v>
      </c>
    </row>
    <row r="7" spans="1:11" ht="13.5">
      <c r="A7" s="22" t="s">
        <v>20</v>
      </c>
      <c r="B7" s="6">
        <v>1431704</v>
      </c>
      <c r="C7" s="6">
        <v>1686081</v>
      </c>
      <c r="D7" s="23">
        <v>1097923</v>
      </c>
      <c r="E7" s="24">
        <v>450000</v>
      </c>
      <c r="F7" s="6">
        <v>1263094</v>
      </c>
      <c r="G7" s="25">
        <v>1263094</v>
      </c>
      <c r="H7" s="26">
        <v>717368</v>
      </c>
      <c r="I7" s="24">
        <v>1120000</v>
      </c>
      <c r="J7" s="6">
        <v>1171520</v>
      </c>
      <c r="K7" s="25">
        <v>1225422</v>
      </c>
    </row>
    <row r="8" spans="1:11" ht="13.5">
      <c r="A8" s="22" t="s">
        <v>21</v>
      </c>
      <c r="B8" s="6">
        <v>63340037</v>
      </c>
      <c r="C8" s="6">
        <v>73209178</v>
      </c>
      <c r="D8" s="23">
        <v>60087704</v>
      </c>
      <c r="E8" s="24">
        <v>64717000</v>
      </c>
      <c r="F8" s="6">
        <v>67247000</v>
      </c>
      <c r="G8" s="25">
        <v>67247000</v>
      </c>
      <c r="H8" s="26">
        <v>59576119</v>
      </c>
      <c r="I8" s="24">
        <v>68426445</v>
      </c>
      <c r="J8" s="6">
        <v>72693095</v>
      </c>
      <c r="K8" s="25">
        <v>73974105</v>
      </c>
    </row>
    <row r="9" spans="1:11" ht="13.5">
      <c r="A9" s="22" t="s">
        <v>22</v>
      </c>
      <c r="B9" s="6">
        <v>22884093</v>
      </c>
      <c r="C9" s="6">
        <v>17720417</v>
      </c>
      <c r="D9" s="23">
        <v>23147217</v>
      </c>
      <c r="E9" s="24">
        <v>22987000</v>
      </c>
      <c r="F9" s="6">
        <v>21225125</v>
      </c>
      <c r="G9" s="25">
        <v>21225125</v>
      </c>
      <c r="H9" s="26">
        <v>3996528</v>
      </c>
      <c r="I9" s="24">
        <v>22657122</v>
      </c>
      <c r="J9" s="6">
        <v>23699357</v>
      </c>
      <c r="K9" s="25">
        <v>24790343</v>
      </c>
    </row>
    <row r="10" spans="1:11" ht="25.5">
      <c r="A10" s="27" t="s">
        <v>114</v>
      </c>
      <c r="B10" s="28">
        <f>SUM(B5:B9)</f>
        <v>190439668</v>
      </c>
      <c r="C10" s="29">
        <f aca="true" t="shared" si="0" ref="C10:K10">SUM(C5:C9)</f>
        <v>238325776</v>
      </c>
      <c r="D10" s="30">
        <f t="shared" si="0"/>
        <v>221446959</v>
      </c>
      <c r="E10" s="28">
        <f t="shared" si="0"/>
        <v>258654000</v>
      </c>
      <c r="F10" s="29">
        <f t="shared" si="0"/>
        <v>284489853</v>
      </c>
      <c r="G10" s="31">
        <f t="shared" si="0"/>
        <v>284489853</v>
      </c>
      <c r="H10" s="32">
        <f t="shared" si="0"/>
        <v>89070547</v>
      </c>
      <c r="I10" s="28">
        <f t="shared" si="0"/>
        <v>285223947</v>
      </c>
      <c r="J10" s="29">
        <f t="shared" si="0"/>
        <v>299463289</v>
      </c>
      <c r="K10" s="31">
        <f t="shared" si="0"/>
        <v>311177047</v>
      </c>
    </row>
    <row r="11" spans="1:11" ht="13.5">
      <c r="A11" s="22" t="s">
        <v>23</v>
      </c>
      <c r="B11" s="6">
        <v>76831637</v>
      </c>
      <c r="C11" s="6">
        <v>84401810</v>
      </c>
      <c r="D11" s="23">
        <v>83937513</v>
      </c>
      <c r="E11" s="24">
        <v>99516943</v>
      </c>
      <c r="F11" s="6">
        <v>108411362</v>
      </c>
      <c r="G11" s="25">
        <v>108411362</v>
      </c>
      <c r="H11" s="26">
        <v>60099751</v>
      </c>
      <c r="I11" s="24">
        <v>102671168</v>
      </c>
      <c r="J11" s="6">
        <v>109086449</v>
      </c>
      <c r="K11" s="25">
        <v>115905537</v>
      </c>
    </row>
    <row r="12" spans="1:11" ht="13.5">
      <c r="A12" s="22" t="s">
        <v>24</v>
      </c>
      <c r="B12" s="6">
        <v>5882648</v>
      </c>
      <c r="C12" s="6">
        <v>6930649</v>
      </c>
      <c r="D12" s="23">
        <v>8039387</v>
      </c>
      <c r="E12" s="24">
        <v>8555276</v>
      </c>
      <c r="F12" s="6">
        <v>9505041</v>
      </c>
      <c r="G12" s="25">
        <v>9505041</v>
      </c>
      <c r="H12" s="26">
        <v>5519028</v>
      </c>
      <c r="I12" s="24">
        <v>8555276</v>
      </c>
      <c r="J12" s="6">
        <v>9111369</v>
      </c>
      <c r="K12" s="25">
        <v>9703969</v>
      </c>
    </row>
    <row r="13" spans="1:11" ht="13.5">
      <c r="A13" s="22" t="s">
        <v>115</v>
      </c>
      <c r="B13" s="6">
        <v>26036301</v>
      </c>
      <c r="C13" s="6">
        <v>28990455</v>
      </c>
      <c r="D13" s="23">
        <v>0</v>
      </c>
      <c r="E13" s="24">
        <v>15764000</v>
      </c>
      <c r="F13" s="6">
        <v>15902668</v>
      </c>
      <c r="G13" s="25">
        <v>15902668</v>
      </c>
      <c r="H13" s="26">
        <v>560336</v>
      </c>
      <c r="I13" s="24">
        <v>16015104</v>
      </c>
      <c r="J13" s="6">
        <v>16751799</v>
      </c>
      <c r="K13" s="25">
        <v>15021374</v>
      </c>
    </row>
    <row r="14" spans="1:11" ht="13.5">
      <c r="A14" s="22" t="s">
        <v>25</v>
      </c>
      <c r="B14" s="6">
        <v>11907013</v>
      </c>
      <c r="C14" s="6">
        <v>991009</v>
      </c>
      <c r="D14" s="23">
        <v>22899148</v>
      </c>
      <c r="E14" s="24">
        <v>335420</v>
      </c>
      <c r="F14" s="6">
        <v>10271523</v>
      </c>
      <c r="G14" s="25">
        <v>10271523</v>
      </c>
      <c r="H14" s="26">
        <v>-15734954</v>
      </c>
      <c r="I14" s="24">
        <v>148100</v>
      </c>
      <c r="J14" s="6">
        <v>135000</v>
      </c>
      <c r="K14" s="25">
        <v>125120</v>
      </c>
    </row>
    <row r="15" spans="1:11" ht="13.5">
      <c r="A15" s="22" t="s">
        <v>26</v>
      </c>
      <c r="B15" s="6">
        <v>74604446</v>
      </c>
      <c r="C15" s="6">
        <v>84948801</v>
      </c>
      <c r="D15" s="23">
        <v>89104206</v>
      </c>
      <c r="E15" s="24">
        <v>89354500</v>
      </c>
      <c r="F15" s="6">
        <v>87165216</v>
      </c>
      <c r="G15" s="25">
        <v>87165216</v>
      </c>
      <c r="H15" s="26">
        <v>6756886</v>
      </c>
      <c r="I15" s="24">
        <v>90885000</v>
      </c>
      <c r="J15" s="6">
        <v>95611020</v>
      </c>
      <c r="K15" s="25">
        <v>104121133</v>
      </c>
    </row>
    <row r="16" spans="1:11" ht="13.5">
      <c r="A16" s="22" t="s">
        <v>21</v>
      </c>
      <c r="B16" s="6">
        <v>11452003</v>
      </c>
      <c r="C16" s="6">
        <v>70355</v>
      </c>
      <c r="D16" s="23">
        <v>50300</v>
      </c>
      <c r="E16" s="24">
        <v>7969000</v>
      </c>
      <c r="F16" s="6">
        <v>537000</v>
      </c>
      <c r="G16" s="25">
        <v>537000</v>
      </c>
      <c r="H16" s="26">
        <v>86807</v>
      </c>
      <c r="I16" s="24">
        <v>8335574</v>
      </c>
      <c r="J16" s="6">
        <v>8719011</v>
      </c>
      <c r="K16" s="25">
        <v>9120193</v>
      </c>
    </row>
    <row r="17" spans="1:11" ht="13.5">
      <c r="A17" s="22" t="s">
        <v>27</v>
      </c>
      <c r="B17" s="6">
        <v>61098768</v>
      </c>
      <c r="C17" s="6">
        <v>77053240</v>
      </c>
      <c r="D17" s="23">
        <v>45803174</v>
      </c>
      <c r="E17" s="24">
        <v>36346500</v>
      </c>
      <c r="F17" s="6">
        <v>55100971</v>
      </c>
      <c r="G17" s="25">
        <v>55100971</v>
      </c>
      <c r="H17" s="26">
        <v>13068773</v>
      </c>
      <c r="I17" s="24">
        <v>51692907</v>
      </c>
      <c r="J17" s="6">
        <v>45689973</v>
      </c>
      <c r="K17" s="25">
        <v>45379191</v>
      </c>
    </row>
    <row r="18" spans="1:11" ht="13.5">
      <c r="A18" s="33" t="s">
        <v>28</v>
      </c>
      <c r="B18" s="34">
        <f>SUM(B11:B17)</f>
        <v>267812816</v>
      </c>
      <c r="C18" s="35">
        <f aca="true" t="shared" si="1" ref="C18:K18">SUM(C11:C17)</f>
        <v>283386319</v>
      </c>
      <c r="D18" s="36">
        <f t="shared" si="1"/>
        <v>249833728</v>
      </c>
      <c r="E18" s="34">
        <f t="shared" si="1"/>
        <v>257841639</v>
      </c>
      <c r="F18" s="35">
        <f t="shared" si="1"/>
        <v>286893781</v>
      </c>
      <c r="G18" s="37">
        <f t="shared" si="1"/>
        <v>286893781</v>
      </c>
      <c r="H18" s="38">
        <f t="shared" si="1"/>
        <v>70356627</v>
      </c>
      <c r="I18" s="34">
        <f t="shared" si="1"/>
        <v>278303129</v>
      </c>
      <c r="J18" s="35">
        <f t="shared" si="1"/>
        <v>285104621</v>
      </c>
      <c r="K18" s="37">
        <f t="shared" si="1"/>
        <v>299376517</v>
      </c>
    </row>
    <row r="19" spans="1:11" ht="13.5">
      <c r="A19" s="33" t="s">
        <v>29</v>
      </c>
      <c r="B19" s="39">
        <f>+B10-B18</f>
        <v>-77373148</v>
      </c>
      <c r="C19" s="40">
        <f aca="true" t="shared" si="2" ref="C19:K19">+C10-C18</f>
        <v>-45060543</v>
      </c>
      <c r="D19" s="41">
        <f t="shared" si="2"/>
        <v>-28386769</v>
      </c>
      <c r="E19" s="39">
        <f t="shared" si="2"/>
        <v>812361</v>
      </c>
      <c r="F19" s="40">
        <f t="shared" si="2"/>
        <v>-2403928</v>
      </c>
      <c r="G19" s="42">
        <f t="shared" si="2"/>
        <v>-2403928</v>
      </c>
      <c r="H19" s="43">
        <f t="shared" si="2"/>
        <v>18713920</v>
      </c>
      <c r="I19" s="39">
        <f t="shared" si="2"/>
        <v>6920818</v>
      </c>
      <c r="J19" s="40">
        <f t="shared" si="2"/>
        <v>14358668</v>
      </c>
      <c r="K19" s="42">
        <f t="shared" si="2"/>
        <v>11800530</v>
      </c>
    </row>
    <row r="20" spans="1:11" ht="25.5">
      <c r="A20" s="44" t="s">
        <v>30</v>
      </c>
      <c r="B20" s="45">
        <v>27911207</v>
      </c>
      <c r="C20" s="46">
        <v>29317617</v>
      </c>
      <c r="D20" s="47">
        <v>4689235</v>
      </c>
      <c r="E20" s="45">
        <v>27386000</v>
      </c>
      <c r="F20" s="46">
        <v>27386000</v>
      </c>
      <c r="G20" s="48">
        <v>27386000</v>
      </c>
      <c r="H20" s="49">
        <v>2653546</v>
      </c>
      <c r="I20" s="45">
        <v>18772000</v>
      </c>
      <c r="J20" s="46">
        <v>27063000</v>
      </c>
      <c r="K20" s="48">
        <v>27808012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-49461941</v>
      </c>
      <c r="C22" s="58">
        <f aca="true" t="shared" si="3" ref="C22:K22">SUM(C19:C21)</f>
        <v>-15742926</v>
      </c>
      <c r="D22" s="59">
        <f t="shared" si="3"/>
        <v>-23697534</v>
      </c>
      <c r="E22" s="57">
        <f t="shared" si="3"/>
        <v>28198361</v>
      </c>
      <c r="F22" s="58">
        <f t="shared" si="3"/>
        <v>24982072</v>
      </c>
      <c r="G22" s="60">
        <f t="shared" si="3"/>
        <v>24982072</v>
      </c>
      <c r="H22" s="61">
        <f t="shared" si="3"/>
        <v>21367466</v>
      </c>
      <c r="I22" s="57">
        <f t="shared" si="3"/>
        <v>25692818</v>
      </c>
      <c r="J22" s="58">
        <f t="shared" si="3"/>
        <v>41421668</v>
      </c>
      <c r="K22" s="60">
        <f t="shared" si="3"/>
        <v>39608542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-49461941</v>
      </c>
      <c r="C24" s="40">
        <f aca="true" t="shared" si="4" ref="C24:K24">SUM(C22:C23)</f>
        <v>-15742926</v>
      </c>
      <c r="D24" s="41">
        <f t="shared" si="4"/>
        <v>-23697534</v>
      </c>
      <c r="E24" s="39">
        <f t="shared" si="4"/>
        <v>28198361</v>
      </c>
      <c r="F24" s="40">
        <f t="shared" si="4"/>
        <v>24982072</v>
      </c>
      <c r="G24" s="42">
        <f t="shared" si="4"/>
        <v>24982072</v>
      </c>
      <c r="H24" s="43">
        <f t="shared" si="4"/>
        <v>21367466</v>
      </c>
      <c r="I24" s="39">
        <f t="shared" si="4"/>
        <v>25692818</v>
      </c>
      <c r="J24" s="40">
        <f t="shared" si="4"/>
        <v>41421668</v>
      </c>
      <c r="K24" s="42">
        <f t="shared" si="4"/>
        <v>39608542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29393212</v>
      </c>
      <c r="C27" s="7">
        <v>1</v>
      </c>
      <c r="D27" s="69">
        <v>13785873</v>
      </c>
      <c r="E27" s="70">
        <v>27386011</v>
      </c>
      <c r="F27" s="7">
        <v>27416000</v>
      </c>
      <c r="G27" s="71">
        <v>27416000</v>
      </c>
      <c r="H27" s="72">
        <v>6486504</v>
      </c>
      <c r="I27" s="70">
        <v>8800000</v>
      </c>
      <c r="J27" s="7">
        <v>2784500</v>
      </c>
      <c r="K27" s="71">
        <v>4333955</v>
      </c>
    </row>
    <row r="28" spans="1:11" ht="13.5">
      <c r="A28" s="73" t="s">
        <v>34</v>
      </c>
      <c r="B28" s="6">
        <v>28054490</v>
      </c>
      <c r="C28" s="6">
        <v>0</v>
      </c>
      <c r="D28" s="23">
        <v>0</v>
      </c>
      <c r="E28" s="24">
        <v>27386001</v>
      </c>
      <c r="F28" s="6">
        <v>27416000</v>
      </c>
      <c r="G28" s="25">
        <v>27416000</v>
      </c>
      <c r="H28" s="26">
        <v>0</v>
      </c>
      <c r="I28" s="24">
        <v>6000000</v>
      </c>
      <c r="J28" s="6">
        <v>0</v>
      </c>
      <c r="K28" s="25">
        <v>132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1338722</v>
      </c>
      <c r="C31" s="6">
        <v>0</v>
      </c>
      <c r="D31" s="23">
        <v>0</v>
      </c>
      <c r="E31" s="24">
        <v>10</v>
      </c>
      <c r="F31" s="6">
        <v>0</v>
      </c>
      <c r="G31" s="25">
        <v>0</v>
      </c>
      <c r="H31" s="26">
        <v>0</v>
      </c>
      <c r="I31" s="24">
        <v>2550000</v>
      </c>
      <c r="J31" s="6">
        <v>2523000</v>
      </c>
      <c r="K31" s="25">
        <v>4158730</v>
      </c>
    </row>
    <row r="32" spans="1:11" ht="13.5">
      <c r="A32" s="33" t="s">
        <v>37</v>
      </c>
      <c r="B32" s="7">
        <f>SUM(B28:B31)</f>
        <v>29393212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27386011</v>
      </c>
      <c r="F32" s="7">
        <f t="shared" si="5"/>
        <v>27416000</v>
      </c>
      <c r="G32" s="71">
        <f t="shared" si="5"/>
        <v>27416000</v>
      </c>
      <c r="H32" s="72">
        <f t="shared" si="5"/>
        <v>0</v>
      </c>
      <c r="I32" s="70">
        <f t="shared" si="5"/>
        <v>8550000</v>
      </c>
      <c r="J32" s="7">
        <f t="shared" si="5"/>
        <v>2523000</v>
      </c>
      <c r="K32" s="71">
        <f t="shared" si="5"/>
        <v>4158862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78287000</v>
      </c>
      <c r="C35" s="6">
        <v>79805161</v>
      </c>
      <c r="D35" s="23">
        <v>109222163</v>
      </c>
      <c r="E35" s="24">
        <v>-73721797</v>
      </c>
      <c r="F35" s="6">
        <v>12958740</v>
      </c>
      <c r="G35" s="25">
        <v>12958740</v>
      </c>
      <c r="H35" s="26">
        <v>77862905</v>
      </c>
      <c r="I35" s="24">
        <v>16135922</v>
      </c>
      <c r="J35" s="6">
        <v>30829117</v>
      </c>
      <c r="K35" s="25">
        <v>28840365</v>
      </c>
    </row>
    <row r="36" spans="1:11" ht="13.5">
      <c r="A36" s="22" t="s">
        <v>40</v>
      </c>
      <c r="B36" s="6">
        <v>622769088</v>
      </c>
      <c r="C36" s="6">
        <v>629262032</v>
      </c>
      <c r="D36" s="23">
        <v>665345291</v>
      </c>
      <c r="E36" s="24">
        <v>6727386</v>
      </c>
      <c r="F36" s="6">
        <v>12023332</v>
      </c>
      <c r="G36" s="25">
        <v>12023332</v>
      </c>
      <c r="H36" s="26">
        <v>6505567</v>
      </c>
      <c r="I36" s="24">
        <v>9556896</v>
      </c>
      <c r="J36" s="6">
        <v>10592551</v>
      </c>
      <c r="K36" s="25">
        <v>10770265</v>
      </c>
    </row>
    <row r="37" spans="1:11" ht="13.5">
      <c r="A37" s="22" t="s">
        <v>41</v>
      </c>
      <c r="B37" s="6">
        <v>288628611</v>
      </c>
      <c r="C37" s="6">
        <v>311384702</v>
      </c>
      <c r="D37" s="23">
        <v>308032654</v>
      </c>
      <c r="E37" s="24">
        <v>-93449761</v>
      </c>
      <c r="F37" s="6">
        <v>0</v>
      </c>
      <c r="G37" s="25">
        <v>0</v>
      </c>
      <c r="H37" s="26">
        <v>67508480</v>
      </c>
      <c r="I37" s="24">
        <v>0</v>
      </c>
      <c r="J37" s="6">
        <v>0</v>
      </c>
      <c r="K37" s="25">
        <v>5856</v>
      </c>
    </row>
    <row r="38" spans="1:11" ht="13.5">
      <c r="A38" s="22" t="s">
        <v>42</v>
      </c>
      <c r="B38" s="6">
        <v>54613089</v>
      </c>
      <c r="C38" s="6">
        <v>55611023</v>
      </c>
      <c r="D38" s="23">
        <v>61194701</v>
      </c>
      <c r="E38" s="24">
        <v>4220439</v>
      </c>
      <c r="F38" s="6">
        <v>0</v>
      </c>
      <c r="G38" s="25">
        <v>0</v>
      </c>
      <c r="H38" s="26">
        <v>-682863</v>
      </c>
      <c r="I38" s="24">
        <v>0</v>
      </c>
      <c r="J38" s="6">
        <v>0</v>
      </c>
      <c r="K38" s="25">
        <v>1668</v>
      </c>
    </row>
    <row r="39" spans="1:11" ht="13.5">
      <c r="A39" s="22" t="s">
        <v>43</v>
      </c>
      <c r="B39" s="6">
        <v>357814388</v>
      </c>
      <c r="C39" s="6">
        <v>357814394</v>
      </c>
      <c r="D39" s="23">
        <v>429037633</v>
      </c>
      <c r="E39" s="24">
        <v>-5963450</v>
      </c>
      <c r="F39" s="6">
        <v>0</v>
      </c>
      <c r="G39" s="25">
        <v>0</v>
      </c>
      <c r="H39" s="26">
        <v>-3824611</v>
      </c>
      <c r="I39" s="24">
        <v>0</v>
      </c>
      <c r="J39" s="6">
        <v>0</v>
      </c>
      <c r="K39" s="25">
        <v>-5436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49109519</v>
      </c>
      <c r="C42" s="6">
        <v>0</v>
      </c>
      <c r="D42" s="23">
        <v>0</v>
      </c>
      <c r="E42" s="24">
        <v>-221152520</v>
      </c>
      <c r="F42" s="6">
        <v>-75996788</v>
      </c>
      <c r="G42" s="25">
        <v>-75996788</v>
      </c>
      <c r="H42" s="26">
        <v>0</v>
      </c>
      <c r="I42" s="24">
        <v>-85511725</v>
      </c>
      <c r="J42" s="6">
        <v>-85318615</v>
      </c>
      <c r="K42" s="25">
        <v>-96941368</v>
      </c>
    </row>
    <row r="43" spans="1:11" ht="13.5">
      <c r="A43" s="22" t="s">
        <v>46</v>
      </c>
      <c r="B43" s="6">
        <v>-29484744</v>
      </c>
      <c r="C43" s="6">
        <v>-894112</v>
      </c>
      <c r="D43" s="23">
        <v>-704136</v>
      </c>
      <c r="E43" s="24">
        <v>1598248</v>
      </c>
      <c r="F43" s="6">
        <v>1598248</v>
      </c>
      <c r="G43" s="25">
        <v>1598248</v>
      </c>
      <c r="H43" s="26">
        <v>0</v>
      </c>
      <c r="I43" s="24">
        <v>0</v>
      </c>
      <c r="J43" s="6">
        <v>0</v>
      </c>
      <c r="K43" s="25">
        <v>-48</v>
      </c>
    </row>
    <row r="44" spans="1:11" ht="13.5">
      <c r="A44" s="22" t="s">
        <v>47</v>
      </c>
      <c r="B44" s="6">
        <v>-1127778</v>
      </c>
      <c r="C44" s="6">
        <v>2172442</v>
      </c>
      <c r="D44" s="23">
        <v>177098</v>
      </c>
      <c r="E44" s="24">
        <v>-2349540</v>
      </c>
      <c r="F44" s="6">
        <v>-2349540</v>
      </c>
      <c r="G44" s="25">
        <v>-2349540</v>
      </c>
      <c r="H44" s="26">
        <v>0</v>
      </c>
      <c r="I44" s="24">
        <v>0</v>
      </c>
      <c r="J44" s="6">
        <v>0</v>
      </c>
      <c r="K44" s="25">
        <v>24</v>
      </c>
    </row>
    <row r="45" spans="1:11" ht="13.5">
      <c r="A45" s="33" t="s">
        <v>48</v>
      </c>
      <c r="B45" s="7">
        <v>21658068</v>
      </c>
      <c r="C45" s="7">
        <v>7009989</v>
      </c>
      <c r="D45" s="69">
        <v>13066323</v>
      </c>
      <c r="E45" s="70">
        <v>-221903812</v>
      </c>
      <c r="F45" s="7">
        <v>-76748080</v>
      </c>
      <c r="G45" s="71">
        <v>-76748080</v>
      </c>
      <c r="H45" s="72">
        <v>139490912</v>
      </c>
      <c r="I45" s="70">
        <v>-85511725</v>
      </c>
      <c r="J45" s="7">
        <v>-85318615</v>
      </c>
      <c r="K45" s="71">
        <v>-96941068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23026915</v>
      </c>
      <c r="C48" s="6">
        <v>6644034</v>
      </c>
      <c r="D48" s="23">
        <v>12823217</v>
      </c>
      <c r="E48" s="24">
        <v>50985101</v>
      </c>
      <c r="F48" s="6">
        <v>20158740</v>
      </c>
      <c r="G48" s="25">
        <v>20158740</v>
      </c>
      <c r="H48" s="26">
        <v>89774320</v>
      </c>
      <c r="I48" s="24">
        <v>27901582</v>
      </c>
      <c r="J48" s="6">
        <v>35152997</v>
      </c>
      <c r="K48" s="25">
        <v>31023620</v>
      </c>
    </row>
    <row r="49" spans="1:11" ht="13.5">
      <c r="A49" s="22" t="s">
        <v>51</v>
      </c>
      <c r="B49" s="6">
        <f>+B75</f>
        <v>222908688.8806706</v>
      </c>
      <c r="C49" s="6">
        <f aca="true" t="shared" si="6" ref="C49:K49">+C75</f>
        <v>305617048</v>
      </c>
      <c r="D49" s="23">
        <f t="shared" si="6"/>
        <v>304472750</v>
      </c>
      <c r="E49" s="24">
        <f t="shared" si="6"/>
        <v>-93137615</v>
      </c>
      <c r="F49" s="6">
        <f t="shared" si="6"/>
        <v>7195125.088613259</v>
      </c>
      <c r="G49" s="25">
        <f t="shared" si="6"/>
        <v>7195125.088613259</v>
      </c>
      <c r="H49" s="26">
        <f t="shared" si="6"/>
        <v>67508480</v>
      </c>
      <c r="I49" s="24">
        <f t="shared" si="6"/>
        <v>11765270.9188899</v>
      </c>
      <c r="J49" s="6">
        <f t="shared" si="6"/>
        <v>4323736.802871657</v>
      </c>
      <c r="K49" s="25">
        <f t="shared" si="6"/>
        <v>2188093.7549624</v>
      </c>
    </row>
    <row r="50" spans="1:11" ht="13.5">
      <c r="A50" s="33" t="s">
        <v>52</v>
      </c>
      <c r="B50" s="7">
        <f>+B48-B49</f>
        <v>-199881773.8806706</v>
      </c>
      <c r="C50" s="7">
        <f aca="true" t="shared" si="7" ref="C50:K50">+C48-C49</f>
        <v>-298973014</v>
      </c>
      <c r="D50" s="69">
        <f t="shared" si="7"/>
        <v>-291649533</v>
      </c>
      <c r="E50" s="70">
        <f t="shared" si="7"/>
        <v>144122716</v>
      </c>
      <c r="F50" s="7">
        <f t="shared" si="7"/>
        <v>12963614.911386741</v>
      </c>
      <c r="G50" s="71">
        <f t="shared" si="7"/>
        <v>12963614.911386741</v>
      </c>
      <c r="H50" s="72">
        <f t="shared" si="7"/>
        <v>22265840</v>
      </c>
      <c r="I50" s="70">
        <f t="shared" si="7"/>
        <v>16136311.0811101</v>
      </c>
      <c r="J50" s="7">
        <f t="shared" si="7"/>
        <v>30829260.197128344</v>
      </c>
      <c r="K50" s="71">
        <f t="shared" si="7"/>
        <v>28835526.2450376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621400250</v>
      </c>
      <c r="C53" s="6">
        <v>628367920</v>
      </c>
      <c r="D53" s="23">
        <v>663747043</v>
      </c>
      <c r="E53" s="24">
        <v>6727386</v>
      </c>
      <c r="F53" s="6">
        <v>12023332</v>
      </c>
      <c r="G53" s="25">
        <v>12023332</v>
      </c>
      <c r="H53" s="26">
        <v>6505567</v>
      </c>
      <c r="I53" s="24">
        <v>9556896</v>
      </c>
      <c r="J53" s="6">
        <v>10592551</v>
      </c>
      <c r="K53" s="25">
        <v>10770205</v>
      </c>
    </row>
    <row r="54" spans="1:11" ht="13.5">
      <c r="A54" s="22" t="s">
        <v>55</v>
      </c>
      <c r="B54" s="6">
        <v>26036301</v>
      </c>
      <c r="C54" s="6">
        <v>0</v>
      </c>
      <c r="D54" s="23">
        <v>0</v>
      </c>
      <c r="E54" s="24">
        <v>15764000</v>
      </c>
      <c r="F54" s="6">
        <v>15902668</v>
      </c>
      <c r="G54" s="25">
        <v>15902668</v>
      </c>
      <c r="H54" s="26">
        <v>560336</v>
      </c>
      <c r="I54" s="24">
        <v>16015104</v>
      </c>
      <c r="J54" s="6">
        <v>16751799</v>
      </c>
      <c r="K54" s="25">
        <v>15021374</v>
      </c>
    </row>
    <row r="55" spans="1:11" ht="13.5">
      <c r="A55" s="22" t="s">
        <v>56</v>
      </c>
      <c r="B55" s="6">
        <v>0</v>
      </c>
      <c r="C55" s="6">
        <v>0</v>
      </c>
      <c r="D55" s="23">
        <v>13785873</v>
      </c>
      <c r="E55" s="24">
        <v>0</v>
      </c>
      <c r="F55" s="6">
        <v>805000</v>
      </c>
      <c r="G55" s="25">
        <v>805000</v>
      </c>
      <c r="H55" s="26">
        <v>667004</v>
      </c>
      <c r="I55" s="24">
        <v>6000000</v>
      </c>
      <c r="J55" s="6">
        <v>2000000</v>
      </c>
      <c r="K55" s="25">
        <v>4000012</v>
      </c>
    </row>
    <row r="56" spans="1:11" ht="13.5">
      <c r="A56" s="22" t="s">
        <v>57</v>
      </c>
      <c r="B56" s="6">
        <v>4010664</v>
      </c>
      <c r="C56" s="6">
        <v>3665933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9823064</v>
      </c>
      <c r="C60" s="6">
        <v>12271858</v>
      </c>
      <c r="D60" s="23">
        <v>0</v>
      </c>
      <c r="E60" s="24">
        <v>11074000</v>
      </c>
      <c r="F60" s="6">
        <v>11074000</v>
      </c>
      <c r="G60" s="25">
        <v>11074000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0.8325904071052016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0.9993229289740637</v>
      </c>
      <c r="G70" s="5">
        <f t="shared" si="8"/>
        <v>0.9993229289740637</v>
      </c>
      <c r="H70" s="5">
        <f t="shared" si="8"/>
        <v>0</v>
      </c>
      <c r="I70" s="5">
        <f t="shared" si="8"/>
        <v>0.9999669307875546</v>
      </c>
      <c r="J70" s="5">
        <f t="shared" si="8"/>
        <v>0.999966882261223</v>
      </c>
      <c r="K70" s="5">
        <f t="shared" si="8"/>
        <v>0.9999737788051168</v>
      </c>
    </row>
    <row r="71" spans="1:11" ht="12.75" hidden="1">
      <c r="A71" s="2" t="s">
        <v>120</v>
      </c>
      <c r="B71" s="2">
        <f>+B83</f>
        <v>100368299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208528109</v>
      </c>
      <c r="G71" s="2">
        <f t="shared" si="9"/>
        <v>208528109</v>
      </c>
      <c r="H71" s="2">
        <f t="shared" si="9"/>
        <v>0</v>
      </c>
      <c r="I71" s="2">
        <f t="shared" si="9"/>
        <v>205471337</v>
      </c>
      <c r="J71" s="2">
        <f t="shared" si="9"/>
        <v>214923015</v>
      </c>
      <c r="K71" s="2">
        <f t="shared" si="9"/>
        <v>224812235</v>
      </c>
    </row>
    <row r="72" spans="1:11" ht="12.75" hidden="1">
      <c r="A72" s="2" t="s">
        <v>121</v>
      </c>
      <c r="B72" s="2">
        <f>+B77</f>
        <v>120549430</v>
      </c>
      <c r="C72" s="2">
        <f aca="true" t="shared" si="10" ref="C72:K72">+C77</f>
        <v>156126118</v>
      </c>
      <c r="D72" s="2">
        <f t="shared" si="10"/>
        <v>151490343</v>
      </c>
      <c r="E72" s="2">
        <f t="shared" si="10"/>
        <v>186155000</v>
      </c>
      <c r="F72" s="2">
        <f t="shared" si="10"/>
        <v>208669393</v>
      </c>
      <c r="G72" s="2">
        <f t="shared" si="10"/>
        <v>208669393</v>
      </c>
      <c r="H72" s="2">
        <f t="shared" si="10"/>
        <v>28767299</v>
      </c>
      <c r="I72" s="2">
        <f t="shared" si="10"/>
        <v>205478132</v>
      </c>
      <c r="J72" s="2">
        <f t="shared" si="10"/>
        <v>214930133</v>
      </c>
      <c r="K72" s="2">
        <f t="shared" si="10"/>
        <v>224818130</v>
      </c>
    </row>
    <row r="73" spans="1:11" ht="12.75" hidden="1">
      <c r="A73" s="2" t="s">
        <v>122</v>
      </c>
      <c r="B73" s="2">
        <f>+B74</f>
        <v>59493559.16666664</v>
      </c>
      <c r="C73" s="2">
        <f aca="true" t="shared" si="11" ref="C73:K73">+(C78+C80+C81+C82)-(B78+B80+B81+B82)</f>
        <v>17426316</v>
      </c>
      <c r="D73" s="2">
        <f t="shared" si="11"/>
        <v>23870903</v>
      </c>
      <c r="E73" s="2">
        <f t="shared" si="11"/>
        <v>-222087969</v>
      </c>
      <c r="F73" s="2">
        <f>+(F78+F80+F81+F82)-(D78+D80+D81+D82)</f>
        <v>-104809738</v>
      </c>
      <c r="G73" s="2">
        <f>+(G78+G80+G81+G82)-(D78+D80+D81+D82)</f>
        <v>-104809738</v>
      </c>
      <c r="H73" s="2">
        <f>+(H78+H80+H81+H82)-(D78+D80+D81+D82)</f>
        <v>-109521153</v>
      </c>
      <c r="I73" s="2">
        <f>+(I78+I80+I81+I82)-(E78+E80+E81+E82)</f>
        <v>112712571</v>
      </c>
      <c r="J73" s="2">
        <f t="shared" si="11"/>
        <v>7441780</v>
      </c>
      <c r="K73" s="2">
        <f t="shared" si="11"/>
        <v>2140721</v>
      </c>
    </row>
    <row r="74" spans="1:11" ht="12.75" hidden="1">
      <c r="A74" s="2" t="s">
        <v>123</v>
      </c>
      <c r="B74" s="2">
        <f>+TREND(C74:E74)</f>
        <v>59493559.16666664</v>
      </c>
      <c r="C74" s="2">
        <f>+C73</f>
        <v>17426316</v>
      </c>
      <c r="D74" s="2">
        <f aca="true" t="shared" si="12" ref="D74:K74">+D73</f>
        <v>23870903</v>
      </c>
      <c r="E74" s="2">
        <f t="shared" si="12"/>
        <v>-222087969</v>
      </c>
      <c r="F74" s="2">
        <f t="shared" si="12"/>
        <v>-104809738</v>
      </c>
      <c r="G74" s="2">
        <f t="shared" si="12"/>
        <v>-104809738</v>
      </c>
      <c r="H74" s="2">
        <f t="shared" si="12"/>
        <v>-109521153</v>
      </c>
      <c r="I74" s="2">
        <f t="shared" si="12"/>
        <v>112712571</v>
      </c>
      <c r="J74" s="2">
        <f t="shared" si="12"/>
        <v>7441780</v>
      </c>
      <c r="K74" s="2">
        <f t="shared" si="12"/>
        <v>2140721</v>
      </c>
    </row>
    <row r="75" spans="1:11" ht="12.75" hidden="1">
      <c r="A75" s="2" t="s">
        <v>124</v>
      </c>
      <c r="B75" s="2">
        <f>+B84-(((B80+B81+B78)*B70)-B79)</f>
        <v>222908688.8806706</v>
      </c>
      <c r="C75" s="2">
        <f aca="true" t="shared" si="13" ref="C75:K75">+C84-(((C80+C81+C78)*C70)-C79)</f>
        <v>305617048</v>
      </c>
      <c r="D75" s="2">
        <f t="shared" si="13"/>
        <v>304472750</v>
      </c>
      <c r="E75" s="2">
        <f t="shared" si="13"/>
        <v>-93137615</v>
      </c>
      <c r="F75" s="2">
        <f t="shared" si="13"/>
        <v>7195125.088613259</v>
      </c>
      <c r="G75" s="2">
        <f t="shared" si="13"/>
        <v>7195125.088613259</v>
      </c>
      <c r="H75" s="2">
        <f t="shared" si="13"/>
        <v>67508480</v>
      </c>
      <c r="I75" s="2">
        <f t="shared" si="13"/>
        <v>11765270.9188899</v>
      </c>
      <c r="J75" s="2">
        <f t="shared" si="13"/>
        <v>4323736.802871657</v>
      </c>
      <c r="K75" s="2">
        <f t="shared" si="13"/>
        <v>2188093.7549624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120549430</v>
      </c>
      <c r="C77" s="3">
        <v>156126118</v>
      </c>
      <c r="D77" s="3">
        <v>151490343</v>
      </c>
      <c r="E77" s="3">
        <v>186155000</v>
      </c>
      <c r="F77" s="3">
        <v>208669393</v>
      </c>
      <c r="G77" s="3">
        <v>208669393</v>
      </c>
      <c r="H77" s="3">
        <v>28767299</v>
      </c>
      <c r="I77" s="3">
        <v>205478132</v>
      </c>
      <c r="J77" s="3">
        <v>214930133</v>
      </c>
      <c r="K77" s="3">
        <v>224818130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269793952</v>
      </c>
      <c r="C79" s="3">
        <v>305617048</v>
      </c>
      <c r="D79" s="3">
        <v>304472750</v>
      </c>
      <c r="E79" s="3">
        <v>-93137615</v>
      </c>
      <c r="F79" s="3">
        <v>0</v>
      </c>
      <c r="G79" s="3">
        <v>0</v>
      </c>
      <c r="H79" s="3">
        <v>67508480</v>
      </c>
      <c r="I79" s="3">
        <v>0</v>
      </c>
      <c r="J79" s="3">
        <v>0</v>
      </c>
      <c r="K79" s="3">
        <v>4992</v>
      </c>
    </row>
    <row r="80" spans="1:11" ht="12.75" hidden="1">
      <c r="A80" s="1" t="s">
        <v>69</v>
      </c>
      <c r="B80" s="3">
        <v>12496886</v>
      </c>
      <c r="C80" s="3">
        <v>6672256</v>
      </c>
      <c r="D80" s="3">
        <v>38694441</v>
      </c>
      <c r="E80" s="3">
        <v>-23314192</v>
      </c>
      <c r="F80" s="3">
        <v>-7200000</v>
      </c>
      <c r="G80" s="3">
        <v>-7200000</v>
      </c>
      <c r="H80" s="3">
        <v>0</v>
      </c>
      <c r="I80" s="3">
        <v>-11765660</v>
      </c>
      <c r="J80" s="3">
        <v>-4323880</v>
      </c>
      <c r="K80" s="3">
        <v>-2184623</v>
      </c>
    </row>
    <row r="81" spans="1:11" ht="12.75" hidden="1">
      <c r="A81" s="1" t="s">
        <v>70</v>
      </c>
      <c r="B81" s="3">
        <v>43815633</v>
      </c>
      <c r="C81" s="3">
        <v>67066579</v>
      </c>
      <c r="D81" s="3">
        <v>58915297</v>
      </c>
      <c r="E81" s="3">
        <v>-101164039</v>
      </c>
      <c r="F81" s="3">
        <v>0</v>
      </c>
      <c r="G81" s="3">
        <v>0</v>
      </c>
      <c r="H81" s="3">
        <v>-11911415</v>
      </c>
      <c r="I81" s="3">
        <v>0</v>
      </c>
      <c r="J81" s="3">
        <v>0</v>
      </c>
      <c r="K81" s="3">
        <v>1464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100368299</v>
      </c>
      <c r="C83" s="3">
        <v>0</v>
      </c>
      <c r="D83" s="3">
        <v>0</v>
      </c>
      <c r="E83" s="3">
        <v>0</v>
      </c>
      <c r="F83" s="3">
        <v>208528109</v>
      </c>
      <c r="G83" s="3">
        <v>208528109</v>
      </c>
      <c r="H83" s="3">
        <v>0</v>
      </c>
      <c r="I83" s="3">
        <v>205471337</v>
      </c>
      <c r="J83" s="3">
        <v>214923015</v>
      </c>
      <c r="K83" s="3">
        <v>224812235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91671035</v>
      </c>
      <c r="C6" s="6">
        <v>77137650</v>
      </c>
      <c r="D6" s="23">
        <v>124556912</v>
      </c>
      <c r="E6" s="24">
        <v>167059238</v>
      </c>
      <c r="F6" s="6">
        <v>167059238</v>
      </c>
      <c r="G6" s="25">
        <v>167059238</v>
      </c>
      <c r="H6" s="26">
        <v>111545859</v>
      </c>
      <c r="I6" s="24">
        <v>177082793</v>
      </c>
      <c r="J6" s="6">
        <v>187707766</v>
      </c>
      <c r="K6" s="25">
        <v>198970223</v>
      </c>
    </row>
    <row r="7" spans="1:11" ht="13.5">
      <c r="A7" s="22" t="s">
        <v>20</v>
      </c>
      <c r="B7" s="6">
        <v>3309457</v>
      </c>
      <c r="C7" s="6">
        <v>4620845</v>
      </c>
      <c r="D7" s="23">
        <v>3255361</v>
      </c>
      <c r="E7" s="24">
        <v>6720437</v>
      </c>
      <c r="F7" s="6">
        <v>6720437</v>
      </c>
      <c r="G7" s="25">
        <v>6720437</v>
      </c>
      <c r="H7" s="26">
        <v>225954920</v>
      </c>
      <c r="I7" s="24">
        <v>7123663</v>
      </c>
      <c r="J7" s="6">
        <v>7451352</v>
      </c>
      <c r="K7" s="25">
        <v>7794115</v>
      </c>
    </row>
    <row r="8" spans="1:11" ht="13.5">
      <c r="A8" s="22" t="s">
        <v>21</v>
      </c>
      <c r="B8" s="6">
        <v>314816628</v>
      </c>
      <c r="C8" s="6">
        <v>264390402</v>
      </c>
      <c r="D8" s="23">
        <v>361343711</v>
      </c>
      <c r="E8" s="24">
        <v>450218700</v>
      </c>
      <c r="F8" s="6">
        <v>407530542</v>
      </c>
      <c r="G8" s="25">
        <v>407530542</v>
      </c>
      <c r="H8" s="26">
        <v>390241011</v>
      </c>
      <c r="I8" s="24">
        <v>373800650</v>
      </c>
      <c r="J8" s="6">
        <v>327083250</v>
      </c>
      <c r="K8" s="25">
        <v>368308001</v>
      </c>
    </row>
    <row r="9" spans="1:11" ht="13.5">
      <c r="A9" s="22" t="s">
        <v>22</v>
      </c>
      <c r="B9" s="6">
        <v>41755312</v>
      </c>
      <c r="C9" s="6">
        <v>29849015</v>
      </c>
      <c r="D9" s="23">
        <v>57062499</v>
      </c>
      <c r="E9" s="24">
        <v>38285397</v>
      </c>
      <c r="F9" s="6">
        <v>62130445</v>
      </c>
      <c r="G9" s="25">
        <v>62130445</v>
      </c>
      <c r="H9" s="26">
        <v>150094496</v>
      </c>
      <c r="I9" s="24">
        <v>56337753</v>
      </c>
      <c r="J9" s="6">
        <v>54381324</v>
      </c>
      <c r="K9" s="25">
        <v>57160217</v>
      </c>
    </row>
    <row r="10" spans="1:11" ht="25.5">
      <c r="A10" s="27" t="s">
        <v>114</v>
      </c>
      <c r="B10" s="28">
        <f>SUM(B5:B9)</f>
        <v>451552432</v>
      </c>
      <c r="C10" s="29">
        <f aca="true" t="shared" si="0" ref="C10:K10">SUM(C5:C9)</f>
        <v>375997912</v>
      </c>
      <c r="D10" s="30">
        <f t="shared" si="0"/>
        <v>546218483</v>
      </c>
      <c r="E10" s="28">
        <f t="shared" si="0"/>
        <v>662283772</v>
      </c>
      <c r="F10" s="29">
        <f t="shared" si="0"/>
        <v>643440662</v>
      </c>
      <c r="G10" s="31">
        <f t="shared" si="0"/>
        <v>643440662</v>
      </c>
      <c r="H10" s="32">
        <f t="shared" si="0"/>
        <v>877836286</v>
      </c>
      <c r="I10" s="28">
        <f t="shared" si="0"/>
        <v>614344859</v>
      </c>
      <c r="J10" s="29">
        <f t="shared" si="0"/>
        <v>576623692</v>
      </c>
      <c r="K10" s="31">
        <f t="shared" si="0"/>
        <v>632232556</v>
      </c>
    </row>
    <row r="11" spans="1:11" ht="13.5">
      <c r="A11" s="22" t="s">
        <v>23</v>
      </c>
      <c r="B11" s="6">
        <v>186858916</v>
      </c>
      <c r="C11" s="6">
        <v>216702274</v>
      </c>
      <c r="D11" s="23">
        <v>220420190</v>
      </c>
      <c r="E11" s="24">
        <v>226045917</v>
      </c>
      <c r="F11" s="6">
        <v>231213661</v>
      </c>
      <c r="G11" s="25">
        <v>231213661</v>
      </c>
      <c r="H11" s="26">
        <v>210954890</v>
      </c>
      <c r="I11" s="24">
        <v>242460270</v>
      </c>
      <c r="J11" s="6">
        <v>229147471</v>
      </c>
      <c r="K11" s="25">
        <v>239842043</v>
      </c>
    </row>
    <row r="12" spans="1:11" ht="13.5">
      <c r="A12" s="22" t="s">
        <v>24</v>
      </c>
      <c r="B12" s="6">
        <v>5201912</v>
      </c>
      <c r="C12" s="6">
        <v>6202596</v>
      </c>
      <c r="D12" s="23">
        <v>5979722</v>
      </c>
      <c r="E12" s="24">
        <v>6062281</v>
      </c>
      <c r="F12" s="6">
        <v>6062281</v>
      </c>
      <c r="G12" s="25">
        <v>6062281</v>
      </c>
      <c r="H12" s="26">
        <v>5301487</v>
      </c>
      <c r="I12" s="24">
        <v>6335082</v>
      </c>
      <c r="J12" s="6">
        <v>6626499</v>
      </c>
      <c r="K12" s="25">
        <v>6931316</v>
      </c>
    </row>
    <row r="13" spans="1:11" ht="13.5">
      <c r="A13" s="22" t="s">
        <v>115</v>
      </c>
      <c r="B13" s="6">
        <v>48181628</v>
      </c>
      <c r="C13" s="6">
        <v>49158583</v>
      </c>
      <c r="D13" s="23">
        <v>49979740</v>
      </c>
      <c r="E13" s="24">
        <v>49956515</v>
      </c>
      <c r="F13" s="6">
        <v>49979743</v>
      </c>
      <c r="G13" s="25">
        <v>49979743</v>
      </c>
      <c r="H13" s="26">
        <v>0</v>
      </c>
      <c r="I13" s="24">
        <v>50496091</v>
      </c>
      <c r="J13" s="6">
        <v>50456515</v>
      </c>
      <c r="K13" s="25">
        <v>50956515</v>
      </c>
    </row>
    <row r="14" spans="1:11" ht="13.5">
      <c r="A14" s="22" t="s">
        <v>25</v>
      </c>
      <c r="B14" s="6">
        <v>5916126</v>
      </c>
      <c r="C14" s="6">
        <v>836491</v>
      </c>
      <c r="D14" s="23">
        <v>824749</v>
      </c>
      <c r="E14" s="24">
        <v>7561437</v>
      </c>
      <c r="F14" s="6">
        <v>5930006</v>
      </c>
      <c r="G14" s="25">
        <v>5930006</v>
      </c>
      <c r="H14" s="26">
        <v>303</v>
      </c>
      <c r="I14" s="24">
        <v>5785000</v>
      </c>
      <c r="J14" s="6">
        <v>7912667</v>
      </c>
      <c r="K14" s="25">
        <v>5867279</v>
      </c>
    </row>
    <row r="15" spans="1:11" ht="13.5">
      <c r="A15" s="22" t="s">
        <v>26</v>
      </c>
      <c r="B15" s="6">
        <v>4163900</v>
      </c>
      <c r="C15" s="6">
        <v>20278906</v>
      </c>
      <c r="D15" s="23">
        <v>22804386</v>
      </c>
      <c r="E15" s="24">
        <v>22363675</v>
      </c>
      <c r="F15" s="6">
        <v>17510434</v>
      </c>
      <c r="G15" s="25">
        <v>17510434</v>
      </c>
      <c r="H15" s="26">
        <v>11071742</v>
      </c>
      <c r="I15" s="24">
        <v>20008838</v>
      </c>
      <c r="J15" s="6">
        <v>22858004</v>
      </c>
      <c r="K15" s="25">
        <v>22338008</v>
      </c>
    </row>
    <row r="16" spans="1:11" ht="13.5">
      <c r="A16" s="22" t="s">
        <v>21</v>
      </c>
      <c r="B16" s="6">
        <v>7879344</v>
      </c>
      <c r="C16" s="6">
        <v>1001100</v>
      </c>
      <c r="D16" s="23">
        <v>8904478</v>
      </c>
      <c r="E16" s="24">
        <v>11715000</v>
      </c>
      <c r="F16" s="6">
        <v>8616600</v>
      </c>
      <c r="G16" s="25">
        <v>8616600</v>
      </c>
      <c r="H16" s="26">
        <v>1843130</v>
      </c>
      <c r="I16" s="24">
        <v>12912700</v>
      </c>
      <c r="J16" s="6">
        <v>9765000</v>
      </c>
      <c r="K16" s="25">
        <v>11765000</v>
      </c>
    </row>
    <row r="17" spans="1:11" ht="13.5">
      <c r="A17" s="22" t="s">
        <v>27</v>
      </c>
      <c r="B17" s="6">
        <v>243969452</v>
      </c>
      <c r="C17" s="6">
        <v>269611149</v>
      </c>
      <c r="D17" s="23">
        <v>277381068</v>
      </c>
      <c r="E17" s="24">
        <v>285118944</v>
      </c>
      <c r="F17" s="6">
        <v>269311093</v>
      </c>
      <c r="G17" s="25">
        <v>269311093</v>
      </c>
      <c r="H17" s="26">
        <v>135337195</v>
      </c>
      <c r="I17" s="24">
        <v>219174176</v>
      </c>
      <c r="J17" s="6">
        <v>170206225</v>
      </c>
      <c r="K17" s="25">
        <v>194852444</v>
      </c>
    </row>
    <row r="18" spans="1:11" ht="13.5">
      <c r="A18" s="33" t="s">
        <v>28</v>
      </c>
      <c r="B18" s="34">
        <f>SUM(B11:B17)</f>
        <v>502171278</v>
      </c>
      <c r="C18" s="35">
        <f aca="true" t="shared" si="1" ref="C18:K18">SUM(C11:C17)</f>
        <v>563791099</v>
      </c>
      <c r="D18" s="36">
        <f t="shared" si="1"/>
        <v>586294333</v>
      </c>
      <c r="E18" s="34">
        <f t="shared" si="1"/>
        <v>608823769</v>
      </c>
      <c r="F18" s="35">
        <f t="shared" si="1"/>
        <v>588623818</v>
      </c>
      <c r="G18" s="37">
        <f t="shared" si="1"/>
        <v>588623818</v>
      </c>
      <c r="H18" s="38">
        <f t="shared" si="1"/>
        <v>364508747</v>
      </c>
      <c r="I18" s="34">
        <f t="shared" si="1"/>
        <v>557172157</v>
      </c>
      <c r="J18" s="35">
        <f t="shared" si="1"/>
        <v>496972381</v>
      </c>
      <c r="K18" s="37">
        <f t="shared" si="1"/>
        <v>532552605</v>
      </c>
    </row>
    <row r="19" spans="1:11" ht="13.5">
      <c r="A19" s="33" t="s">
        <v>29</v>
      </c>
      <c r="B19" s="39">
        <f>+B10-B18</f>
        <v>-50618846</v>
      </c>
      <c r="C19" s="40">
        <f aca="true" t="shared" si="2" ref="C19:K19">+C10-C18</f>
        <v>-187793187</v>
      </c>
      <c r="D19" s="41">
        <f t="shared" si="2"/>
        <v>-40075850</v>
      </c>
      <c r="E19" s="39">
        <f t="shared" si="2"/>
        <v>53460003</v>
      </c>
      <c r="F19" s="40">
        <f t="shared" si="2"/>
        <v>54816844</v>
      </c>
      <c r="G19" s="42">
        <f t="shared" si="2"/>
        <v>54816844</v>
      </c>
      <c r="H19" s="43">
        <f t="shared" si="2"/>
        <v>513327539</v>
      </c>
      <c r="I19" s="39">
        <f t="shared" si="2"/>
        <v>57172702</v>
      </c>
      <c r="J19" s="40">
        <f t="shared" si="2"/>
        <v>79651311</v>
      </c>
      <c r="K19" s="42">
        <f t="shared" si="2"/>
        <v>99679951</v>
      </c>
    </row>
    <row r="20" spans="1:11" ht="25.5">
      <c r="A20" s="44" t="s">
        <v>30</v>
      </c>
      <c r="B20" s="45">
        <v>250801995</v>
      </c>
      <c r="C20" s="46">
        <v>268032044</v>
      </c>
      <c r="D20" s="47">
        <v>147092466</v>
      </c>
      <c r="E20" s="45">
        <v>165024600</v>
      </c>
      <c r="F20" s="46">
        <v>159741181</v>
      </c>
      <c r="G20" s="48">
        <v>159741181</v>
      </c>
      <c r="H20" s="49">
        <v>255724740</v>
      </c>
      <c r="I20" s="45">
        <v>227984350</v>
      </c>
      <c r="J20" s="46">
        <v>415927750</v>
      </c>
      <c r="K20" s="48">
        <v>389325000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200183149</v>
      </c>
      <c r="C22" s="58">
        <f aca="true" t="shared" si="3" ref="C22:K22">SUM(C19:C21)</f>
        <v>80238857</v>
      </c>
      <c r="D22" s="59">
        <f t="shared" si="3"/>
        <v>107016616</v>
      </c>
      <c r="E22" s="57">
        <f t="shared" si="3"/>
        <v>218484603</v>
      </c>
      <c r="F22" s="58">
        <f t="shared" si="3"/>
        <v>214558025</v>
      </c>
      <c r="G22" s="60">
        <f t="shared" si="3"/>
        <v>214558025</v>
      </c>
      <c r="H22" s="61">
        <f t="shared" si="3"/>
        <v>769052279</v>
      </c>
      <c r="I22" s="57">
        <f t="shared" si="3"/>
        <v>285157052</v>
      </c>
      <c r="J22" s="58">
        <f t="shared" si="3"/>
        <v>495579061</v>
      </c>
      <c r="K22" s="60">
        <f t="shared" si="3"/>
        <v>489004951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200183149</v>
      </c>
      <c r="C24" s="40">
        <f aca="true" t="shared" si="4" ref="C24:K24">SUM(C22:C23)</f>
        <v>80238857</v>
      </c>
      <c r="D24" s="41">
        <f t="shared" si="4"/>
        <v>107016616</v>
      </c>
      <c r="E24" s="39">
        <f t="shared" si="4"/>
        <v>218484603</v>
      </c>
      <c r="F24" s="40">
        <f t="shared" si="4"/>
        <v>214558025</v>
      </c>
      <c r="G24" s="42">
        <f t="shared" si="4"/>
        <v>214558025</v>
      </c>
      <c r="H24" s="43">
        <f t="shared" si="4"/>
        <v>769052279</v>
      </c>
      <c r="I24" s="39">
        <f t="shared" si="4"/>
        <v>285157052</v>
      </c>
      <c r="J24" s="40">
        <f t="shared" si="4"/>
        <v>495579061</v>
      </c>
      <c r="K24" s="42">
        <f t="shared" si="4"/>
        <v>489004951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230856982</v>
      </c>
      <c r="C27" s="7">
        <v>55373432</v>
      </c>
      <c r="D27" s="69">
        <v>128777946</v>
      </c>
      <c r="E27" s="70">
        <v>241934000</v>
      </c>
      <c r="F27" s="7">
        <v>172061981</v>
      </c>
      <c r="G27" s="71">
        <v>172061981</v>
      </c>
      <c r="H27" s="72">
        <v>54923925</v>
      </c>
      <c r="I27" s="70">
        <v>304237553</v>
      </c>
      <c r="J27" s="7">
        <v>333426549</v>
      </c>
      <c r="K27" s="71">
        <v>389325000</v>
      </c>
    </row>
    <row r="28" spans="1:11" ht="13.5">
      <c r="A28" s="73" t="s">
        <v>34</v>
      </c>
      <c r="B28" s="6">
        <v>230856982</v>
      </c>
      <c r="C28" s="6">
        <v>45432321</v>
      </c>
      <c r="D28" s="23">
        <v>126851319</v>
      </c>
      <c r="E28" s="24">
        <v>165024000</v>
      </c>
      <c r="F28" s="6">
        <v>159741181</v>
      </c>
      <c r="G28" s="25">
        <v>159741181</v>
      </c>
      <c r="H28" s="26">
        <v>0</v>
      </c>
      <c r="I28" s="24">
        <v>228136350</v>
      </c>
      <c r="J28" s="6">
        <v>270925346</v>
      </c>
      <c r="K28" s="25">
        <v>389325000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72500000</v>
      </c>
      <c r="F30" s="6">
        <v>10000000</v>
      </c>
      <c r="G30" s="25">
        <v>10000000</v>
      </c>
      <c r="H30" s="26">
        <v>0</v>
      </c>
      <c r="I30" s="24">
        <v>72501203</v>
      </c>
      <c r="J30" s="6">
        <v>62501203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1304383</v>
      </c>
      <c r="E31" s="24">
        <v>0</v>
      </c>
      <c r="F31" s="6">
        <v>2320800</v>
      </c>
      <c r="G31" s="25">
        <v>2320800</v>
      </c>
      <c r="H31" s="26">
        <v>0</v>
      </c>
      <c r="I31" s="24">
        <v>1850000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230856982</v>
      </c>
      <c r="C32" s="7">
        <f aca="true" t="shared" si="5" ref="C32:K32">SUM(C28:C31)</f>
        <v>45432321</v>
      </c>
      <c r="D32" s="69">
        <f t="shared" si="5"/>
        <v>128155702</v>
      </c>
      <c r="E32" s="70">
        <f t="shared" si="5"/>
        <v>237524000</v>
      </c>
      <c r="F32" s="7">
        <f t="shared" si="5"/>
        <v>172061981</v>
      </c>
      <c r="G32" s="71">
        <f t="shared" si="5"/>
        <v>172061981</v>
      </c>
      <c r="H32" s="72">
        <f t="shared" si="5"/>
        <v>0</v>
      </c>
      <c r="I32" s="70">
        <f t="shared" si="5"/>
        <v>302487553</v>
      </c>
      <c r="J32" s="7">
        <f t="shared" si="5"/>
        <v>333426549</v>
      </c>
      <c r="K32" s="71">
        <f t="shared" si="5"/>
        <v>389325000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177225420</v>
      </c>
      <c r="C35" s="6">
        <v>219259559</v>
      </c>
      <c r="D35" s="23">
        <v>257672673</v>
      </c>
      <c r="E35" s="24">
        <v>246603586</v>
      </c>
      <c r="F35" s="6">
        <v>258108661</v>
      </c>
      <c r="G35" s="25">
        <v>258108661</v>
      </c>
      <c r="H35" s="26">
        <v>74436221</v>
      </c>
      <c r="I35" s="24">
        <v>340482573</v>
      </c>
      <c r="J35" s="6">
        <v>446486654</v>
      </c>
      <c r="K35" s="25">
        <v>596233405</v>
      </c>
    </row>
    <row r="36" spans="1:11" ht="13.5">
      <c r="A36" s="22" t="s">
        <v>40</v>
      </c>
      <c r="B36" s="6">
        <v>1613407446</v>
      </c>
      <c r="C36" s="6">
        <v>1644061620</v>
      </c>
      <c r="D36" s="23">
        <v>1765769795</v>
      </c>
      <c r="E36" s="24">
        <v>2024257716</v>
      </c>
      <c r="F36" s="6">
        <v>1887875262</v>
      </c>
      <c r="G36" s="25">
        <v>1887875262</v>
      </c>
      <c r="H36" s="26">
        <v>54923925</v>
      </c>
      <c r="I36" s="24">
        <v>2120662993</v>
      </c>
      <c r="J36" s="6">
        <v>2403633027</v>
      </c>
      <c r="K36" s="25">
        <v>2741951512</v>
      </c>
    </row>
    <row r="37" spans="1:11" ht="13.5">
      <c r="A37" s="22" t="s">
        <v>41</v>
      </c>
      <c r="B37" s="6">
        <v>145865008</v>
      </c>
      <c r="C37" s="6">
        <v>94617494</v>
      </c>
      <c r="D37" s="23">
        <v>182785129</v>
      </c>
      <c r="E37" s="24">
        <v>109096834</v>
      </c>
      <c r="F37" s="6">
        <v>107250202</v>
      </c>
      <c r="G37" s="25">
        <v>107250202</v>
      </c>
      <c r="H37" s="26">
        <v>-639273601</v>
      </c>
      <c r="I37" s="24">
        <v>169992687</v>
      </c>
      <c r="J37" s="6">
        <v>63798606</v>
      </c>
      <c r="K37" s="25">
        <v>60645751</v>
      </c>
    </row>
    <row r="38" spans="1:11" ht="13.5">
      <c r="A38" s="22" t="s">
        <v>42</v>
      </c>
      <c r="B38" s="6">
        <v>41373212</v>
      </c>
      <c r="C38" s="6">
        <v>85070186</v>
      </c>
      <c r="D38" s="23">
        <v>40016362</v>
      </c>
      <c r="E38" s="24">
        <v>127845722</v>
      </c>
      <c r="F38" s="6">
        <v>49001247</v>
      </c>
      <c r="G38" s="25">
        <v>49001247</v>
      </c>
      <c r="H38" s="26">
        <v>-418532</v>
      </c>
      <c r="I38" s="24">
        <v>37174726</v>
      </c>
      <c r="J38" s="6">
        <v>36763851</v>
      </c>
      <c r="K38" s="25">
        <v>38976992</v>
      </c>
    </row>
    <row r="39" spans="1:11" ht="13.5">
      <c r="A39" s="22" t="s">
        <v>43</v>
      </c>
      <c r="B39" s="6">
        <v>1603394646</v>
      </c>
      <c r="C39" s="6">
        <v>1603394642</v>
      </c>
      <c r="D39" s="23">
        <v>1693624361</v>
      </c>
      <c r="E39" s="24">
        <v>1815434143</v>
      </c>
      <c r="F39" s="6">
        <v>1989732474</v>
      </c>
      <c r="G39" s="25">
        <v>1989732474</v>
      </c>
      <c r="H39" s="26">
        <v>0</v>
      </c>
      <c r="I39" s="24">
        <v>2253978163</v>
      </c>
      <c r="J39" s="6">
        <v>2749557224</v>
      </c>
      <c r="K39" s="25">
        <v>3238562174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221549215</v>
      </c>
      <c r="C42" s="6">
        <v>0</v>
      </c>
      <c r="D42" s="23">
        <v>-227500972</v>
      </c>
      <c r="E42" s="24">
        <v>696334614</v>
      </c>
      <c r="F42" s="6">
        <v>665091070</v>
      </c>
      <c r="G42" s="25">
        <v>665091070</v>
      </c>
      <c r="H42" s="26">
        <v>-38320</v>
      </c>
      <c r="I42" s="24">
        <v>676685503</v>
      </c>
      <c r="J42" s="6">
        <v>826753106</v>
      </c>
      <c r="K42" s="25">
        <v>846228300</v>
      </c>
    </row>
    <row r="43" spans="1:11" ht="13.5">
      <c r="A43" s="22" t="s">
        <v>46</v>
      </c>
      <c r="B43" s="6">
        <v>-230856982</v>
      </c>
      <c r="C43" s="6">
        <v>0</v>
      </c>
      <c r="D43" s="23">
        <v>-3665508</v>
      </c>
      <c r="E43" s="24">
        <v>-241840000</v>
      </c>
      <c r="F43" s="6">
        <v>-94000</v>
      </c>
      <c r="G43" s="25">
        <v>-94000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3398440</v>
      </c>
      <c r="C44" s="6">
        <v>957846</v>
      </c>
      <c r="D44" s="23">
        <v>-998914</v>
      </c>
      <c r="E44" s="24">
        <v>72454434</v>
      </c>
      <c r="F44" s="6">
        <v>10105566</v>
      </c>
      <c r="G44" s="25">
        <v>10105566</v>
      </c>
      <c r="H44" s="26">
        <v>5747311</v>
      </c>
      <c r="I44" s="24">
        <v>74047355</v>
      </c>
      <c r="J44" s="6">
        <v>208395193</v>
      </c>
      <c r="K44" s="25">
        <v>1834304</v>
      </c>
    </row>
    <row r="45" spans="1:11" ht="13.5">
      <c r="A45" s="33" t="s">
        <v>48</v>
      </c>
      <c r="B45" s="7">
        <v>-3487782</v>
      </c>
      <c r="C45" s="7">
        <v>-2844803</v>
      </c>
      <c r="D45" s="69">
        <v>-219510815</v>
      </c>
      <c r="E45" s="70">
        <v>539603628</v>
      </c>
      <c r="F45" s="7">
        <v>679947708</v>
      </c>
      <c r="G45" s="71">
        <v>679947708</v>
      </c>
      <c r="H45" s="72">
        <v>-38320</v>
      </c>
      <c r="I45" s="70">
        <v>757399075</v>
      </c>
      <c r="J45" s="7">
        <v>1044081909</v>
      </c>
      <c r="K45" s="71">
        <v>857445232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-10274</v>
      </c>
      <c r="C48" s="6">
        <v>21296574</v>
      </c>
      <c r="D48" s="23">
        <v>9090987</v>
      </c>
      <c r="E48" s="24">
        <v>76012219</v>
      </c>
      <c r="F48" s="6">
        <v>10296111</v>
      </c>
      <c r="G48" s="25">
        <v>10296111</v>
      </c>
      <c r="H48" s="26">
        <v>-55662445</v>
      </c>
      <c r="I48" s="24">
        <v>12563533</v>
      </c>
      <c r="J48" s="6">
        <v>13012551</v>
      </c>
      <c r="K48" s="25">
        <v>13003237</v>
      </c>
    </row>
    <row r="49" spans="1:11" ht="13.5">
      <c r="A49" s="22" t="s">
        <v>51</v>
      </c>
      <c r="B49" s="6">
        <f>+B75</f>
        <v>28195470.968968064</v>
      </c>
      <c r="C49" s="6">
        <f aca="true" t="shared" si="6" ref="C49:K49">+C75</f>
        <v>94491058</v>
      </c>
      <c r="D49" s="23">
        <f t="shared" si="6"/>
        <v>148681904</v>
      </c>
      <c r="E49" s="24">
        <f t="shared" si="6"/>
        <v>5580951.49995926</v>
      </c>
      <c r="F49" s="6">
        <f t="shared" si="6"/>
        <v>-79884234.48011518</v>
      </c>
      <c r="G49" s="25">
        <f t="shared" si="6"/>
        <v>-79884234.48011518</v>
      </c>
      <c r="H49" s="26">
        <f t="shared" si="6"/>
        <v>-633526290</v>
      </c>
      <c r="I49" s="24">
        <f t="shared" si="6"/>
        <v>-66489783.283996105</v>
      </c>
      <c r="J49" s="6">
        <f t="shared" si="6"/>
        <v>-142260354.81289262</v>
      </c>
      <c r="K49" s="25">
        <f t="shared" si="6"/>
        <v>-204108672.12815794</v>
      </c>
    </row>
    <row r="50" spans="1:11" ht="13.5">
      <c r="A50" s="33" t="s">
        <v>52</v>
      </c>
      <c r="B50" s="7">
        <f>+B48-B49</f>
        <v>-28205744.968968064</v>
      </c>
      <c r="C50" s="7">
        <f aca="true" t="shared" si="7" ref="C50:K50">+C48-C49</f>
        <v>-73194484</v>
      </c>
      <c r="D50" s="69">
        <f t="shared" si="7"/>
        <v>-139590917</v>
      </c>
      <c r="E50" s="70">
        <f t="shared" si="7"/>
        <v>70431267.50004074</v>
      </c>
      <c r="F50" s="7">
        <f t="shared" si="7"/>
        <v>90180345.48011518</v>
      </c>
      <c r="G50" s="71">
        <f t="shared" si="7"/>
        <v>90180345.48011518</v>
      </c>
      <c r="H50" s="72">
        <f t="shared" si="7"/>
        <v>577863845</v>
      </c>
      <c r="I50" s="70">
        <f t="shared" si="7"/>
        <v>79053316.2839961</v>
      </c>
      <c r="J50" s="7">
        <f t="shared" si="7"/>
        <v>155272905.81289262</v>
      </c>
      <c r="K50" s="71">
        <f t="shared" si="7"/>
        <v>217111909.12815794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1609929935</v>
      </c>
      <c r="C53" s="6">
        <v>1457121485</v>
      </c>
      <c r="D53" s="23">
        <v>1162083190</v>
      </c>
      <c r="E53" s="24">
        <v>1784162208</v>
      </c>
      <c r="F53" s="6">
        <v>1715468573</v>
      </c>
      <c r="G53" s="25">
        <v>1715468573</v>
      </c>
      <c r="H53" s="26">
        <v>5996</v>
      </c>
      <c r="I53" s="24">
        <v>2116997485</v>
      </c>
      <c r="J53" s="6">
        <v>2399967519</v>
      </c>
      <c r="K53" s="25">
        <v>2738286004</v>
      </c>
    </row>
    <row r="54" spans="1:11" ht="13.5">
      <c r="A54" s="22" t="s">
        <v>55</v>
      </c>
      <c r="B54" s="6">
        <v>48181628</v>
      </c>
      <c r="C54" s="6">
        <v>0</v>
      </c>
      <c r="D54" s="23">
        <v>49979740</v>
      </c>
      <c r="E54" s="24">
        <v>49956515</v>
      </c>
      <c r="F54" s="6">
        <v>49979743</v>
      </c>
      <c r="G54" s="25">
        <v>49979743</v>
      </c>
      <c r="H54" s="26">
        <v>0</v>
      </c>
      <c r="I54" s="24">
        <v>50496091</v>
      </c>
      <c r="J54" s="6">
        <v>50456515</v>
      </c>
      <c r="K54" s="25">
        <v>50956515</v>
      </c>
    </row>
    <row r="55" spans="1:11" ht="13.5">
      <c r="A55" s="22" t="s">
        <v>56</v>
      </c>
      <c r="B55" s="6">
        <v>0</v>
      </c>
      <c r="C55" s="6">
        <v>13558693</v>
      </c>
      <c r="D55" s="23">
        <v>60771863</v>
      </c>
      <c r="E55" s="24">
        <v>198524000</v>
      </c>
      <c r="F55" s="6">
        <v>78173645</v>
      </c>
      <c r="G55" s="25">
        <v>78173645</v>
      </c>
      <c r="H55" s="26">
        <v>32026360</v>
      </c>
      <c r="I55" s="24">
        <v>190485553</v>
      </c>
      <c r="J55" s="6">
        <v>260426549</v>
      </c>
      <c r="K55" s="25">
        <v>262325000</v>
      </c>
    </row>
    <row r="56" spans="1:11" ht="13.5">
      <c r="A56" s="22" t="s">
        <v>57</v>
      </c>
      <c r="B56" s="6">
        <v>12012116</v>
      </c>
      <c r="C56" s="6">
        <v>90327331</v>
      </c>
      <c r="D56" s="23">
        <v>81002937</v>
      </c>
      <c r="E56" s="24">
        <v>79558600</v>
      </c>
      <c r="F56" s="6">
        <v>75337844</v>
      </c>
      <c r="G56" s="25">
        <v>75337844</v>
      </c>
      <c r="H56" s="26">
        <v>1410830</v>
      </c>
      <c r="I56" s="24">
        <v>37716785</v>
      </c>
      <c r="J56" s="6">
        <v>9493000</v>
      </c>
      <c r="K56" s="25">
        <v>29727650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190155400</v>
      </c>
      <c r="F59" s="6">
        <v>190155400</v>
      </c>
      <c r="G59" s="25">
        <v>190155400</v>
      </c>
      <c r="H59" s="26">
        <v>190155400</v>
      </c>
      <c r="I59" s="24">
        <v>201564724</v>
      </c>
      <c r="J59" s="6">
        <v>213658608</v>
      </c>
      <c r="K59" s="25">
        <v>226478124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276000</v>
      </c>
      <c r="F60" s="6">
        <v>276000</v>
      </c>
      <c r="G60" s="25">
        <v>276000</v>
      </c>
      <c r="H60" s="26">
        <v>276000</v>
      </c>
      <c r="I60" s="24">
        <v>292560</v>
      </c>
      <c r="J60" s="6">
        <v>310114</v>
      </c>
      <c r="K60" s="25">
        <v>328720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38531</v>
      </c>
      <c r="C62" s="98">
        <v>38531</v>
      </c>
      <c r="D62" s="99">
        <v>38531</v>
      </c>
      <c r="E62" s="97">
        <v>38531</v>
      </c>
      <c r="F62" s="98">
        <v>38531</v>
      </c>
      <c r="G62" s="99">
        <v>38531</v>
      </c>
      <c r="H62" s="100">
        <v>38531</v>
      </c>
      <c r="I62" s="97">
        <v>38531</v>
      </c>
      <c r="J62" s="98">
        <v>38531</v>
      </c>
      <c r="K62" s="99">
        <v>38531</v>
      </c>
    </row>
    <row r="63" spans="1:11" ht="13.5">
      <c r="A63" s="96" t="s">
        <v>63</v>
      </c>
      <c r="B63" s="97">
        <v>39192</v>
      </c>
      <c r="C63" s="98">
        <v>39192</v>
      </c>
      <c r="D63" s="99">
        <v>39192</v>
      </c>
      <c r="E63" s="97">
        <v>39192</v>
      </c>
      <c r="F63" s="98">
        <v>39192</v>
      </c>
      <c r="G63" s="99">
        <v>39192</v>
      </c>
      <c r="H63" s="100">
        <v>39192</v>
      </c>
      <c r="I63" s="97">
        <v>39192</v>
      </c>
      <c r="J63" s="98">
        <v>39192</v>
      </c>
      <c r="K63" s="99">
        <v>39192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0.46577124876743486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0.44720940039998675</v>
      </c>
      <c r="F70" s="5">
        <f t="shared" si="8"/>
        <v>0.6134093830232342</v>
      </c>
      <c r="G70" s="5">
        <f t="shared" si="8"/>
        <v>0.6134093830232342</v>
      </c>
      <c r="H70" s="5">
        <f t="shared" si="8"/>
        <v>0</v>
      </c>
      <c r="I70" s="5">
        <f t="shared" si="8"/>
        <v>0.37062842043423444</v>
      </c>
      <c r="J70" s="5">
        <f t="shared" si="8"/>
        <v>0.40385817373761396</v>
      </c>
      <c r="K70" s="5">
        <f t="shared" si="8"/>
        <v>0.4036573196119295</v>
      </c>
    </row>
    <row r="71" spans="1:11" ht="12.75" hidden="1">
      <c r="A71" s="2" t="s">
        <v>120</v>
      </c>
      <c r="B71" s="2">
        <f>+B83</f>
        <v>50924623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81090914</v>
      </c>
      <c r="F71" s="2">
        <f t="shared" si="9"/>
        <v>111282568</v>
      </c>
      <c r="G71" s="2">
        <f t="shared" si="9"/>
        <v>111282568</v>
      </c>
      <c r="H71" s="2">
        <f t="shared" si="9"/>
        <v>0</v>
      </c>
      <c r="I71" s="2">
        <f t="shared" si="9"/>
        <v>67776840</v>
      </c>
      <c r="J71" s="2">
        <f t="shared" si="9"/>
        <v>76290754</v>
      </c>
      <c r="K71" s="2">
        <f t="shared" si="9"/>
        <v>80801182</v>
      </c>
    </row>
    <row r="72" spans="1:11" ht="12.75" hidden="1">
      <c r="A72" s="2" t="s">
        <v>121</v>
      </c>
      <c r="B72" s="2">
        <f>+B77</f>
        <v>109333977</v>
      </c>
      <c r="C72" s="2">
        <f aca="true" t="shared" si="10" ref="C72:K72">+C77</f>
        <v>84862265</v>
      </c>
      <c r="D72" s="2">
        <f t="shared" si="10"/>
        <v>150255049</v>
      </c>
      <c r="E72" s="2">
        <f t="shared" si="10"/>
        <v>181326497</v>
      </c>
      <c r="F72" s="2">
        <f t="shared" si="10"/>
        <v>181416475</v>
      </c>
      <c r="G72" s="2">
        <f t="shared" si="10"/>
        <v>181416475</v>
      </c>
      <c r="H72" s="2">
        <f t="shared" si="10"/>
        <v>241024695</v>
      </c>
      <c r="I72" s="2">
        <f t="shared" si="10"/>
        <v>182870056</v>
      </c>
      <c r="J72" s="2">
        <f t="shared" si="10"/>
        <v>188904816</v>
      </c>
      <c r="K72" s="2">
        <f t="shared" si="10"/>
        <v>200172716</v>
      </c>
    </row>
    <row r="73" spans="1:11" ht="12.75" hidden="1">
      <c r="A73" s="2" t="s">
        <v>122</v>
      </c>
      <c r="B73" s="2">
        <f>+B74</f>
        <v>50614759</v>
      </c>
      <c r="C73" s="2">
        <f aca="true" t="shared" si="11" ref="C73:K73">+(C78+C80+C81+C82)-(B78+B80+B81+B82)</f>
        <v>23181843</v>
      </c>
      <c r="D73" s="2">
        <f t="shared" si="11"/>
        <v>54747362</v>
      </c>
      <c r="E73" s="2">
        <f t="shared" si="11"/>
        <v>-78284615</v>
      </c>
      <c r="F73" s="2">
        <f>+(F78+F80+F81+F82)-(D78+D80+D81+D82)</f>
        <v>-769136</v>
      </c>
      <c r="G73" s="2">
        <f>+(G78+G80+G81+G82)-(D78+D80+D81+D82)</f>
        <v>-769136</v>
      </c>
      <c r="H73" s="2">
        <f>+(H78+H80+H81+H82)-(D78+D80+D81+D82)</f>
        <v>-119970984</v>
      </c>
      <c r="I73" s="2">
        <f>+(I78+I80+I81+I82)-(E78+E80+E81+E82)</f>
        <v>157520813</v>
      </c>
      <c r="J73" s="2">
        <f t="shared" si="11"/>
        <v>105693073</v>
      </c>
      <c r="K73" s="2">
        <f t="shared" si="11"/>
        <v>149109977</v>
      </c>
    </row>
    <row r="74" spans="1:11" ht="12.75" hidden="1">
      <c r="A74" s="2" t="s">
        <v>123</v>
      </c>
      <c r="B74" s="2">
        <f>+TREND(C74:E74)</f>
        <v>50614759</v>
      </c>
      <c r="C74" s="2">
        <f>+C73</f>
        <v>23181843</v>
      </c>
      <c r="D74" s="2">
        <f aca="true" t="shared" si="12" ref="D74:K74">+D73</f>
        <v>54747362</v>
      </c>
      <c r="E74" s="2">
        <f t="shared" si="12"/>
        <v>-78284615</v>
      </c>
      <c r="F74" s="2">
        <f t="shared" si="12"/>
        <v>-769136</v>
      </c>
      <c r="G74" s="2">
        <f t="shared" si="12"/>
        <v>-769136</v>
      </c>
      <c r="H74" s="2">
        <f t="shared" si="12"/>
        <v>-119970984</v>
      </c>
      <c r="I74" s="2">
        <f t="shared" si="12"/>
        <v>157520813</v>
      </c>
      <c r="J74" s="2">
        <f t="shared" si="12"/>
        <v>105693073</v>
      </c>
      <c r="K74" s="2">
        <f t="shared" si="12"/>
        <v>149109977</v>
      </c>
    </row>
    <row r="75" spans="1:11" ht="12.75" hidden="1">
      <c r="A75" s="2" t="s">
        <v>124</v>
      </c>
      <c r="B75" s="2">
        <f>+B84-(((B80+B81+B78)*B70)-B79)</f>
        <v>28195470.968968064</v>
      </c>
      <c r="C75" s="2">
        <f aca="true" t="shared" si="13" ref="C75:K75">+C84-(((C80+C81+C78)*C70)-C79)</f>
        <v>94491058</v>
      </c>
      <c r="D75" s="2">
        <f t="shared" si="13"/>
        <v>148681904</v>
      </c>
      <c r="E75" s="2">
        <f t="shared" si="13"/>
        <v>5580951.49995926</v>
      </c>
      <c r="F75" s="2">
        <f t="shared" si="13"/>
        <v>-79884234.48011518</v>
      </c>
      <c r="G75" s="2">
        <f t="shared" si="13"/>
        <v>-79884234.48011518</v>
      </c>
      <c r="H75" s="2">
        <f t="shared" si="13"/>
        <v>-633526290</v>
      </c>
      <c r="I75" s="2">
        <f t="shared" si="13"/>
        <v>-66489783.283996105</v>
      </c>
      <c r="J75" s="2">
        <f t="shared" si="13"/>
        <v>-142260354.81289262</v>
      </c>
      <c r="K75" s="2">
        <f t="shared" si="13"/>
        <v>-204108672.12815794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109333977</v>
      </c>
      <c r="C77" s="3">
        <v>84862265</v>
      </c>
      <c r="D77" s="3">
        <v>150255049</v>
      </c>
      <c r="E77" s="3">
        <v>181326497</v>
      </c>
      <c r="F77" s="3">
        <v>181416475</v>
      </c>
      <c r="G77" s="3">
        <v>181416475</v>
      </c>
      <c r="H77" s="3">
        <v>241024695</v>
      </c>
      <c r="I77" s="3">
        <v>182870056</v>
      </c>
      <c r="J77" s="3">
        <v>188904816</v>
      </c>
      <c r="K77" s="3">
        <v>200172716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108373541</v>
      </c>
      <c r="C79" s="3">
        <v>94491058</v>
      </c>
      <c r="D79" s="3">
        <v>148681904</v>
      </c>
      <c r="E79" s="3">
        <v>82404834</v>
      </c>
      <c r="F79" s="3">
        <v>73039040</v>
      </c>
      <c r="G79" s="3">
        <v>73039040</v>
      </c>
      <c r="H79" s="3">
        <v>-633526290</v>
      </c>
      <c r="I79" s="3">
        <v>55560323</v>
      </c>
      <c r="J79" s="3">
        <v>33417515</v>
      </c>
      <c r="K79" s="3">
        <v>31671160</v>
      </c>
    </row>
    <row r="80" spans="1:11" ht="12.75" hidden="1">
      <c r="A80" s="1" t="s">
        <v>69</v>
      </c>
      <c r="B80" s="3">
        <v>149976894</v>
      </c>
      <c r="C80" s="3">
        <v>188235010</v>
      </c>
      <c r="D80" s="3">
        <v>207410522</v>
      </c>
      <c r="E80" s="3">
        <v>145509972</v>
      </c>
      <c r="F80" s="3">
        <v>239493797</v>
      </c>
      <c r="G80" s="3">
        <v>239493797</v>
      </c>
      <c r="H80" s="3">
        <v>114629383</v>
      </c>
      <c r="I80" s="3">
        <v>319499140</v>
      </c>
      <c r="J80" s="3">
        <v>424779216</v>
      </c>
      <c r="K80" s="3">
        <v>563279193</v>
      </c>
    </row>
    <row r="81" spans="1:11" ht="12.75" hidden="1">
      <c r="A81" s="1" t="s">
        <v>70</v>
      </c>
      <c r="B81" s="3">
        <v>22163551</v>
      </c>
      <c r="C81" s="3">
        <v>7087278</v>
      </c>
      <c r="D81" s="3">
        <v>42659128</v>
      </c>
      <c r="E81" s="3">
        <v>26275063</v>
      </c>
      <c r="F81" s="3">
        <v>9806717</v>
      </c>
      <c r="G81" s="3">
        <v>9806717</v>
      </c>
      <c r="H81" s="3">
        <v>15469283</v>
      </c>
      <c r="I81" s="3">
        <v>9806708</v>
      </c>
      <c r="J81" s="3">
        <v>10219705</v>
      </c>
      <c r="K81" s="3">
        <v>20829705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50924623</v>
      </c>
      <c r="C83" s="3">
        <v>0</v>
      </c>
      <c r="D83" s="3">
        <v>0</v>
      </c>
      <c r="E83" s="3">
        <v>81090914</v>
      </c>
      <c r="F83" s="3">
        <v>111282568</v>
      </c>
      <c r="G83" s="3">
        <v>111282568</v>
      </c>
      <c r="H83" s="3">
        <v>0</v>
      </c>
      <c r="I83" s="3">
        <v>67776840</v>
      </c>
      <c r="J83" s="3">
        <v>76290754</v>
      </c>
      <c r="K83" s="3">
        <v>80801182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1639537719</v>
      </c>
      <c r="C5" s="6">
        <v>2007605469</v>
      </c>
      <c r="D5" s="23">
        <v>0</v>
      </c>
      <c r="E5" s="24">
        <v>2353508050</v>
      </c>
      <c r="F5" s="6">
        <v>2353508050</v>
      </c>
      <c r="G5" s="25">
        <v>2353508050</v>
      </c>
      <c r="H5" s="26">
        <v>2429915697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4909881819</v>
      </c>
      <c r="C6" s="6">
        <v>5182587994</v>
      </c>
      <c r="D6" s="23">
        <v>0</v>
      </c>
      <c r="E6" s="24">
        <v>15465139153</v>
      </c>
      <c r="F6" s="6">
        <v>15465139153</v>
      </c>
      <c r="G6" s="25">
        <v>15465139153</v>
      </c>
      <c r="H6" s="26">
        <v>2455234299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121035382</v>
      </c>
      <c r="C7" s="6">
        <v>153279457</v>
      </c>
      <c r="D7" s="23">
        <v>0</v>
      </c>
      <c r="E7" s="24">
        <v>113115119</v>
      </c>
      <c r="F7" s="6">
        <v>113115119</v>
      </c>
      <c r="G7" s="25">
        <v>113115119</v>
      </c>
      <c r="H7" s="26">
        <v>70528796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1450616761</v>
      </c>
      <c r="C8" s="6">
        <v>1293525981</v>
      </c>
      <c r="D8" s="23">
        <v>0</v>
      </c>
      <c r="E8" s="24">
        <v>1219292910</v>
      </c>
      <c r="F8" s="6">
        <v>1219292910</v>
      </c>
      <c r="G8" s="25">
        <v>1219292910</v>
      </c>
      <c r="H8" s="26">
        <v>498683345</v>
      </c>
      <c r="I8" s="24">
        <v>0</v>
      </c>
      <c r="J8" s="6">
        <v>0</v>
      </c>
      <c r="K8" s="25">
        <v>0</v>
      </c>
    </row>
    <row r="9" spans="1:11" ht="13.5">
      <c r="A9" s="22" t="s">
        <v>22</v>
      </c>
      <c r="B9" s="6">
        <v>675610700</v>
      </c>
      <c r="C9" s="6">
        <v>-1234346067</v>
      </c>
      <c r="D9" s="23">
        <v>0</v>
      </c>
      <c r="E9" s="24">
        <v>1511200340</v>
      </c>
      <c r="F9" s="6">
        <v>1511200340</v>
      </c>
      <c r="G9" s="25">
        <v>1511200340</v>
      </c>
      <c r="H9" s="26">
        <v>318674307</v>
      </c>
      <c r="I9" s="24">
        <v>0</v>
      </c>
      <c r="J9" s="6">
        <v>0</v>
      </c>
      <c r="K9" s="25">
        <v>0</v>
      </c>
    </row>
    <row r="10" spans="1:11" ht="25.5">
      <c r="A10" s="27" t="s">
        <v>114</v>
      </c>
      <c r="B10" s="28">
        <f>SUM(B5:B9)</f>
        <v>8796682381</v>
      </c>
      <c r="C10" s="29">
        <f aca="true" t="shared" si="0" ref="C10:K10">SUM(C5:C9)</f>
        <v>7402652834</v>
      </c>
      <c r="D10" s="30">
        <f t="shared" si="0"/>
        <v>0</v>
      </c>
      <c r="E10" s="28">
        <f t="shared" si="0"/>
        <v>20662255572</v>
      </c>
      <c r="F10" s="29">
        <f t="shared" si="0"/>
        <v>20662255572</v>
      </c>
      <c r="G10" s="31">
        <f t="shared" si="0"/>
        <v>20662255572</v>
      </c>
      <c r="H10" s="32">
        <f t="shared" si="0"/>
        <v>5773036444</v>
      </c>
      <c r="I10" s="28">
        <f t="shared" si="0"/>
        <v>0</v>
      </c>
      <c r="J10" s="29">
        <f t="shared" si="0"/>
        <v>0</v>
      </c>
      <c r="K10" s="31">
        <f t="shared" si="0"/>
        <v>0</v>
      </c>
    </row>
    <row r="11" spans="1:11" ht="13.5">
      <c r="A11" s="22" t="s">
        <v>23</v>
      </c>
      <c r="B11" s="6">
        <v>3068996624</v>
      </c>
      <c r="C11" s="6">
        <v>2782132445</v>
      </c>
      <c r="D11" s="23">
        <v>0</v>
      </c>
      <c r="E11" s="24">
        <v>3660995799</v>
      </c>
      <c r="F11" s="6">
        <v>3660995799</v>
      </c>
      <c r="G11" s="25">
        <v>3660995799</v>
      </c>
      <c r="H11" s="26">
        <v>1704806042</v>
      </c>
      <c r="I11" s="24">
        <v>0</v>
      </c>
      <c r="J11" s="6">
        <v>0</v>
      </c>
      <c r="K11" s="25">
        <v>0</v>
      </c>
    </row>
    <row r="12" spans="1:11" ht="13.5">
      <c r="A12" s="22" t="s">
        <v>24</v>
      </c>
      <c r="B12" s="6">
        <v>64283888</v>
      </c>
      <c r="C12" s="6">
        <v>71264771</v>
      </c>
      <c r="D12" s="23">
        <v>0</v>
      </c>
      <c r="E12" s="24">
        <v>80438940</v>
      </c>
      <c r="F12" s="6">
        <v>80438940</v>
      </c>
      <c r="G12" s="25">
        <v>80438940</v>
      </c>
      <c r="H12" s="26">
        <v>39126756</v>
      </c>
      <c r="I12" s="24">
        <v>0</v>
      </c>
      <c r="J12" s="6">
        <v>0</v>
      </c>
      <c r="K12" s="25">
        <v>0</v>
      </c>
    </row>
    <row r="13" spans="1:11" ht="13.5">
      <c r="A13" s="22" t="s">
        <v>115</v>
      </c>
      <c r="B13" s="6">
        <v>294325769</v>
      </c>
      <c r="C13" s="6">
        <v>279374395</v>
      </c>
      <c r="D13" s="23">
        <v>0</v>
      </c>
      <c r="E13" s="24">
        <v>614541199</v>
      </c>
      <c r="F13" s="6">
        <v>614541199</v>
      </c>
      <c r="G13" s="25">
        <v>614541199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25</v>
      </c>
      <c r="B14" s="6">
        <v>155218285</v>
      </c>
      <c r="C14" s="6">
        <v>144137626</v>
      </c>
      <c r="D14" s="23">
        <v>0</v>
      </c>
      <c r="E14" s="24">
        <v>173360580</v>
      </c>
      <c r="F14" s="6">
        <v>173360580</v>
      </c>
      <c r="G14" s="25">
        <v>173360580</v>
      </c>
      <c r="H14" s="26">
        <v>107588632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3154836801</v>
      </c>
      <c r="C15" s="6">
        <v>3146268341</v>
      </c>
      <c r="D15" s="23">
        <v>0</v>
      </c>
      <c r="E15" s="24">
        <v>3773338370</v>
      </c>
      <c r="F15" s="6">
        <v>3773338370</v>
      </c>
      <c r="G15" s="25">
        <v>3773338370</v>
      </c>
      <c r="H15" s="26">
        <v>1273745610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24872974</v>
      </c>
      <c r="C16" s="6">
        <v>83924866</v>
      </c>
      <c r="D16" s="23">
        <v>0</v>
      </c>
      <c r="E16" s="24">
        <v>92764890</v>
      </c>
      <c r="F16" s="6">
        <v>92764890</v>
      </c>
      <c r="G16" s="25">
        <v>92764890</v>
      </c>
      <c r="H16" s="26">
        <v>68573665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2083627023</v>
      </c>
      <c r="C17" s="6">
        <v>2310354761</v>
      </c>
      <c r="D17" s="23">
        <v>0</v>
      </c>
      <c r="E17" s="24">
        <v>3123199705</v>
      </c>
      <c r="F17" s="6">
        <v>3123199705</v>
      </c>
      <c r="G17" s="25">
        <v>3123199705</v>
      </c>
      <c r="H17" s="26">
        <v>125224476</v>
      </c>
      <c r="I17" s="24">
        <v>0</v>
      </c>
      <c r="J17" s="6">
        <v>0</v>
      </c>
      <c r="K17" s="25">
        <v>0</v>
      </c>
    </row>
    <row r="18" spans="1:11" ht="13.5">
      <c r="A18" s="33" t="s">
        <v>28</v>
      </c>
      <c r="B18" s="34">
        <f>SUM(B11:B17)</f>
        <v>8846161364</v>
      </c>
      <c r="C18" s="35">
        <f aca="true" t="shared" si="1" ref="C18:K18">SUM(C11:C17)</f>
        <v>8817457205</v>
      </c>
      <c r="D18" s="36">
        <f t="shared" si="1"/>
        <v>0</v>
      </c>
      <c r="E18" s="34">
        <f t="shared" si="1"/>
        <v>11518639483</v>
      </c>
      <c r="F18" s="35">
        <f t="shared" si="1"/>
        <v>11518639483</v>
      </c>
      <c r="G18" s="37">
        <f t="shared" si="1"/>
        <v>11518639483</v>
      </c>
      <c r="H18" s="38">
        <f t="shared" si="1"/>
        <v>3319065181</v>
      </c>
      <c r="I18" s="34">
        <f t="shared" si="1"/>
        <v>0</v>
      </c>
      <c r="J18" s="35">
        <f t="shared" si="1"/>
        <v>0</v>
      </c>
      <c r="K18" s="37">
        <f t="shared" si="1"/>
        <v>0</v>
      </c>
    </row>
    <row r="19" spans="1:11" ht="13.5">
      <c r="A19" s="33" t="s">
        <v>29</v>
      </c>
      <c r="B19" s="39">
        <f>+B10-B18</f>
        <v>-49478983</v>
      </c>
      <c r="C19" s="40">
        <f aca="true" t="shared" si="2" ref="C19:K19">+C10-C18</f>
        <v>-1414804371</v>
      </c>
      <c r="D19" s="41">
        <f t="shared" si="2"/>
        <v>0</v>
      </c>
      <c r="E19" s="39">
        <f t="shared" si="2"/>
        <v>9143616089</v>
      </c>
      <c r="F19" s="40">
        <f t="shared" si="2"/>
        <v>9143616089</v>
      </c>
      <c r="G19" s="42">
        <f t="shared" si="2"/>
        <v>9143616089</v>
      </c>
      <c r="H19" s="43">
        <f t="shared" si="2"/>
        <v>2453971263</v>
      </c>
      <c r="I19" s="39">
        <f t="shared" si="2"/>
        <v>0</v>
      </c>
      <c r="J19" s="40">
        <f t="shared" si="2"/>
        <v>0</v>
      </c>
      <c r="K19" s="42">
        <f t="shared" si="2"/>
        <v>0</v>
      </c>
    </row>
    <row r="20" spans="1:11" ht="25.5">
      <c r="A20" s="44" t="s">
        <v>30</v>
      </c>
      <c r="B20" s="45">
        <v>1113326717</v>
      </c>
      <c r="C20" s="46">
        <v>1200330608</v>
      </c>
      <c r="D20" s="47">
        <v>0</v>
      </c>
      <c r="E20" s="45">
        <v>1066594890</v>
      </c>
      <c r="F20" s="46">
        <v>1066594890</v>
      </c>
      <c r="G20" s="48">
        <v>1066594890</v>
      </c>
      <c r="H20" s="49">
        <v>309929271</v>
      </c>
      <c r="I20" s="45">
        <v>0</v>
      </c>
      <c r="J20" s="46">
        <v>0</v>
      </c>
      <c r="K20" s="48">
        <v>0</v>
      </c>
    </row>
    <row r="21" spans="1:11" ht="63.75">
      <c r="A21" s="50" t="s">
        <v>116</v>
      </c>
      <c r="B21" s="51">
        <v>0</v>
      </c>
      <c r="C21" s="52">
        <v>214473748</v>
      </c>
      <c r="D21" s="53">
        <v>0</v>
      </c>
      <c r="E21" s="51">
        <v>120890020</v>
      </c>
      <c r="F21" s="52">
        <v>120890020</v>
      </c>
      <c r="G21" s="54">
        <v>120890020</v>
      </c>
      <c r="H21" s="55">
        <v>9318656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1063847734</v>
      </c>
      <c r="C22" s="58">
        <f aca="true" t="shared" si="3" ref="C22:K22">SUM(C19:C21)</f>
        <v>-15</v>
      </c>
      <c r="D22" s="59">
        <f t="shared" si="3"/>
        <v>0</v>
      </c>
      <c r="E22" s="57">
        <f t="shared" si="3"/>
        <v>10331100999</v>
      </c>
      <c r="F22" s="58">
        <f t="shared" si="3"/>
        <v>10331100999</v>
      </c>
      <c r="G22" s="60">
        <f t="shared" si="3"/>
        <v>10331100999</v>
      </c>
      <c r="H22" s="61">
        <f t="shared" si="3"/>
        <v>2773219190</v>
      </c>
      <c r="I22" s="57">
        <f t="shared" si="3"/>
        <v>0</v>
      </c>
      <c r="J22" s="58">
        <f t="shared" si="3"/>
        <v>0</v>
      </c>
      <c r="K22" s="60">
        <f t="shared" si="3"/>
        <v>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1063847734</v>
      </c>
      <c r="C24" s="40">
        <f aca="true" t="shared" si="4" ref="C24:K24">SUM(C22:C23)</f>
        <v>-15</v>
      </c>
      <c r="D24" s="41">
        <f t="shared" si="4"/>
        <v>0</v>
      </c>
      <c r="E24" s="39">
        <f t="shared" si="4"/>
        <v>10331100999</v>
      </c>
      <c r="F24" s="40">
        <f t="shared" si="4"/>
        <v>10331100999</v>
      </c>
      <c r="G24" s="42">
        <f t="shared" si="4"/>
        <v>10331100999</v>
      </c>
      <c r="H24" s="43">
        <f t="shared" si="4"/>
        <v>2773219190</v>
      </c>
      <c r="I24" s="39">
        <f t="shared" si="4"/>
        <v>0</v>
      </c>
      <c r="J24" s="40">
        <f t="shared" si="4"/>
        <v>0</v>
      </c>
      <c r="K24" s="42">
        <f t="shared" si="4"/>
        <v>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1430912476</v>
      </c>
      <c r="C27" s="7">
        <v>1745724457</v>
      </c>
      <c r="D27" s="69">
        <v>0</v>
      </c>
      <c r="E27" s="70">
        <v>1832627984</v>
      </c>
      <c r="F27" s="7">
        <v>1832627984</v>
      </c>
      <c r="G27" s="71">
        <v>1832627984</v>
      </c>
      <c r="H27" s="72">
        <v>3576956856</v>
      </c>
      <c r="I27" s="70">
        <v>0</v>
      </c>
      <c r="J27" s="7">
        <v>0</v>
      </c>
      <c r="K27" s="71">
        <v>0</v>
      </c>
    </row>
    <row r="28" spans="1:11" ht="13.5">
      <c r="A28" s="73" t="s">
        <v>34</v>
      </c>
      <c r="B28" s="6">
        <v>1113326716</v>
      </c>
      <c r="C28" s="6">
        <v>508334107</v>
      </c>
      <c r="D28" s="23">
        <v>0</v>
      </c>
      <c r="E28" s="24">
        <v>1088824940</v>
      </c>
      <c r="F28" s="6">
        <v>1088824940</v>
      </c>
      <c r="G28" s="25">
        <v>1088824940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286369700</v>
      </c>
      <c r="F30" s="6">
        <v>286369700</v>
      </c>
      <c r="G30" s="25">
        <v>286369700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317585760</v>
      </c>
      <c r="C31" s="6">
        <v>0</v>
      </c>
      <c r="D31" s="23">
        <v>0</v>
      </c>
      <c r="E31" s="24">
        <v>457433344</v>
      </c>
      <c r="F31" s="6">
        <v>457433344</v>
      </c>
      <c r="G31" s="25">
        <v>457433344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1430912476</v>
      </c>
      <c r="C32" s="7">
        <f aca="true" t="shared" si="5" ref="C32:K32">SUM(C28:C31)</f>
        <v>508334107</v>
      </c>
      <c r="D32" s="69">
        <f t="shared" si="5"/>
        <v>0</v>
      </c>
      <c r="E32" s="70">
        <f t="shared" si="5"/>
        <v>1832627984</v>
      </c>
      <c r="F32" s="7">
        <f t="shared" si="5"/>
        <v>1832627984</v>
      </c>
      <c r="G32" s="71">
        <f t="shared" si="5"/>
        <v>1832627984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3789549480</v>
      </c>
      <c r="C35" s="6">
        <v>5518206163</v>
      </c>
      <c r="D35" s="23">
        <v>0</v>
      </c>
      <c r="E35" s="24">
        <v>-48109360</v>
      </c>
      <c r="F35" s="6">
        <v>-48109360</v>
      </c>
      <c r="G35" s="25">
        <v>-48109360</v>
      </c>
      <c r="H35" s="26">
        <v>8657249710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15962030051</v>
      </c>
      <c r="C36" s="6">
        <v>17429144218</v>
      </c>
      <c r="D36" s="23">
        <v>0</v>
      </c>
      <c r="E36" s="24">
        <v>9234909025</v>
      </c>
      <c r="F36" s="6">
        <v>9234909025</v>
      </c>
      <c r="G36" s="25">
        <v>9234909025</v>
      </c>
      <c r="H36" s="26">
        <v>18639479845</v>
      </c>
      <c r="I36" s="24">
        <v>0</v>
      </c>
      <c r="J36" s="6">
        <v>0</v>
      </c>
      <c r="K36" s="25">
        <v>0</v>
      </c>
    </row>
    <row r="37" spans="1:11" ht="13.5">
      <c r="A37" s="22" t="s">
        <v>41</v>
      </c>
      <c r="B37" s="6">
        <v>2230842216</v>
      </c>
      <c r="C37" s="6">
        <v>3327472163</v>
      </c>
      <c r="D37" s="23">
        <v>0</v>
      </c>
      <c r="E37" s="24">
        <v>-3902086260</v>
      </c>
      <c r="F37" s="6">
        <v>-3902086260</v>
      </c>
      <c r="G37" s="25">
        <v>-3902086260</v>
      </c>
      <c r="H37" s="26">
        <v>4569580561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3648213964</v>
      </c>
      <c r="C38" s="6">
        <v>3686553095</v>
      </c>
      <c r="D38" s="23">
        <v>0</v>
      </c>
      <c r="E38" s="24">
        <v>-3814525560</v>
      </c>
      <c r="F38" s="6">
        <v>-3814525560</v>
      </c>
      <c r="G38" s="25">
        <v>-3814525560</v>
      </c>
      <c r="H38" s="26">
        <v>3697939604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13872523351</v>
      </c>
      <c r="C39" s="6">
        <v>15933325124</v>
      </c>
      <c r="D39" s="23">
        <v>0</v>
      </c>
      <c r="E39" s="24">
        <v>16227310190</v>
      </c>
      <c r="F39" s="6">
        <v>16227310190</v>
      </c>
      <c r="G39" s="25">
        <v>16227310190</v>
      </c>
      <c r="H39" s="26">
        <v>16262289045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1495048464</v>
      </c>
      <c r="C42" s="6">
        <v>0</v>
      </c>
      <c r="D42" s="23">
        <v>0</v>
      </c>
      <c r="E42" s="24">
        <v>17347046644</v>
      </c>
      <c r="F42" s="6">
        <v>17347046644</v>
      </c>
      <c r="G42" s="25">
        <v>17347046644</v>
      </c>
      <c r="H42" s="26">
        <v>-159811451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-1383260469</v>
      </c>
      <c r="C43" s="6">
        <v>-77604597</v>
      </c>
      <c r="D43" s="23">
        <v>0</v>
      </c>
      <c r="E43" s="24">
        <v>-1832127984</v>
      </c>
      <c r="F43" s="6">
        <v>-1832127984</v>
      </c>
      <c r="G43" s="25">
        <v>-1832127984</v>
      </c>
      <c r="H43" s="26">
        <v>29807470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-93919738</v>
      </c>
      <c r="C44" s="6">
        <v>148636803</v>
      </c>
      <c r="D44" s="23">
        <v>0</v>
      </c>
      <c r="E44" s="24">
        <v>-147584260</v>
      </c>
      <c r="F44" s="6">
        <v>-147584260</v>
      </c>
      <c r="G44" s="25">
        <v>-147584260</v>
      </c>
      <c r="H44" s="26">
        <v>-412146671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1630373742</v>
      </c>
      <c r="C45" s="7">
        <v>1645180508</v>
      </c>
      <c r="D45" s="69">
        <v>0</v>
      </c>
      <c r="E45" s="70">
        <v>15567334400</v>
      </c>
      <c r="F45" s="7">
        <v>15567334400</v>
      </c>
      <c r="G45" s="71">
        <v>15567334400</v>
      </c>
      <c r="H45" s="72">
        <v>2988612475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1633025294</v>
      </c>
      <c r="C48" s="6">
        <v>2585219817</v>
      </c>
      <c r="D48" s="23">
        <v>0</v>
      </c>
      <c r="E48" s="24">
        <v>-780865320</v>
      </c>
      <c r="F48" s="6">
        <v>-780865320</v>
      </c>
      <c r="G48" s="25">
        <v>-780865320</v>
      </c>
      <c r="H48" s="26">
        <v>2683854089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-236593383.0249765</v>
      </c>
      <c r="C49" s="6">
        <f aca="true" t="shared" si="6" ref="C49:K49">+C75</f>
        <v>3948661939</v>
      </c>
      <c r="D49" s="23">
        <f t="shared" si="6"/>
        <v>831044080</v>
      </c>
      <c r="E49" s="24">
        <f t="shared" si="6"/>
        <v>-2120643169.0862093</v>
      </c>
      <c r="F49" s="6">
        <f t="shared" si="6"/>
        <v>-2200775919.0862093</v>
      </c>
      <c r="G49" s="25">
        <f t="shared" si="6"/>
        <v>-2200775919.0862093</v>
      </c>
      <c r="H49" s="26">
        <f t="shared" si="6"/>
        <v>4199951387.3999777</v>
      </c>
      <c r="I49" s="24">
        <f t="shared" si="6"/>
        <v>1657933549</v>
      </c>
      <c r="J49" s="6">
        <f t="shared" si="6"/>
        <v>1967202010</v>
      </c>
      <c r="K49" s="25">
        <f t="shared" si="6"/>
        <v>2130138685</v>
      </c>
    </row>
    <row r="50" spans="1:11" ht="13.5">
      <c r="A50" s="33" t="s">
        <v>52</v>
      </c>
      <c r="B50" s="7">
        <f>+B48-B49</f>
        <v>1869618677.0249765</v>
      </c>
      <c r="C50" s="7">
        <f aca="true" t="shared" si="7" ref="C50:K50">+C48-C49</f>
        <v>-1363442122</v>
      </c>
      <c r="D50" s="69">
        <f t="shared" si="7"/>
        <v>-831044080</v>
      </c>
      <c r="E50" s="70">
        <f t="shared" si="7"/>
        <v>1339777849.0862093</v>
      </c>
      <c r="F50" s="7">
        <f t="shared" si="7"/>
        <v>1419910599.0862093</v>
      </c>
      <c r="G50" s="71">
        <f t="shared" si="7"/>
        <v>1419910599.0862093</v>
      </c>
      <c r="H50" s="72">
        <f t="shared" si="7"/>
        <v>-1516097298.3999777</v>
      </c>
      <c r="I50" s="70">
        <f t="shared" si="7"/>
        <v>-1657933549</v>
      </c>
      <c r="J50" s="7">
        <f t="shared" si="7"/>
        <v>-1967202010</v>
      </c>
      <c r="K50" s="71">
        <f t="shared" si="7"/>
        <v>-2130138685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15897970708</v>
      </c>
      <c r="C53" s="6">
        <v>17351539621</v>
      </c>
      <c r="D53" s="23">
        <v>0</v>
      </c>
      <c r="E53" s="24">
        <v>9234909025</v>
      </c>
      <c r="F53" s="6">
        <v>9234909025</v>
      </c>
      <c r="G53" s="25">
        <v>9234909025</v>
      </c>
      <c r="H53" s="26">
        <v>18600546840</v>
      </c>
      <c r="I53" s="24">
        <v>0</v>
      </c>
      <c r="J53" s="6">
        <v>0</v>
      </c>
      <c r="K53" s="25">
        <v>0</v>
      </c>
    </row>
    <row r="54" spans="1:11" ht="13.5">
      <c r="A54" s="22" t="s">
        <v>55</v>
      </c>
      <c r="B54" s="6">
        <v>294325769</v>
      </c>
      <c r="C54" s="6">
        <v>0</v>
      </c>
      <c r="D54" s="23">
        <v>0</v>
      </c>
      <c r="E54" s="24">
        <v>614541199</v>
      </c>
      <c r="F54" s="6">
        <v>614541199</v>
      </c>
      <c r="G54" s="25">
        <v>614541199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56</v>
      </c>
      <c r="B55" s="6">
        <v>771215256</v>
      </c>
      <c r="C55" s="6">
        <v>1552568445</v>
      </c>
      <c r="D55" s="23">
        <v>0</v>
      </c>
      <c r="E55" s="24">
        <v>980751794</v>
      </c>
      <c r="F55" s="6">
        <v>980751794</v>
      </c>
      <c r="G55" s="25">
        <v>980751794</v>
      </c>
      <c r="H55" s="26">
        <v>3142763850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342298119</v>
      </c>
      <c r="C56" s="6">
        <v>242300915</v>
      </c>
      <c r="D56" s="23">
        <v>0</v>
      </c>
      <c r="E56" s="24">
        <v>399947580</v>
      </c>
      <c r="F56" s="6">
        <v>399947580</v>
      </c>
      <c r="G56" s="25">
        <v>399947580</v>
      </c>
      <c r="H56" s="26">
        <v>113014018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460690874</v>
      </c>
      <c r="C59" s="6">
        <v>470737270</v>
      </c>
      <c r="D59" s="23">
        <v>443598186</v>
      </c>
      <c r="E59" s="24">
        <v>486074580</v>
      </c>
      <c r="F59" s="6">
        <v>486074580</v>
      </c>
      <c r="G59" s="25">
        <v>486074580</v>
      </c>
      <c r="H59" s="26">
        <v>486074580</v>
      </c>
      <c r="I59" s="24">
        <v>436835580</v>
      </c>
      <c r="J59" s="6">
        <v>477142613</v>
      </c>
      <c r="K59" s="25">
        <v>519842843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44826</v>
      </c>
      <c r="C63" s="98">
        <v>23758</v>
      </c>
      <c r="D63" s="99">
        <v>0</v>
      </c>
      <c r="E63" s="97">
        <v>5000</v>
      </c>
      <c r="F63" s="98">
        <v>5000</v>
      </c>
      <c r="G63" s="99">
        <v>5000</v>
      </c>
      <c r="H63" s="100">
        <v>5000</v>
      </c>
      <c r="I63" s="97">
        <v>5000</v>
      </c>
      <c r="J63" s="98">
        <v>4000</v>
      </c>
      <c r="K63" s="99">
        <v>3000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124804</v>
      </c>
      <c r="C65" s="98">
        <v>367148</v>
      </c>
      <c r="D65" s="99">
        <v>367148</v>
      </c>
      <c r="E65" s="97">
        <v>391831</v>
      </c>
      <c r="F65" s="98">
        <v>391831</v>
      </c>
      <c r="G65" s="99">
        <v>391831</v>
      </c>
      <c r="H65" s="100">
        <v>391831</v>
      </c>
      <c r="I65" s="97">
        <v>391831</v>
      </c>
      <c r="J65" s="98">
        <v>391831</v>
      </c>
      <c r="K65" s="99">
        <v>391831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0.986310293629628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0.28751647818281734</v>
      </c>
      <c r="F70" s="5">
        <f t="shared" si="8"/>
        <v>0.28751647818281734</v>
      </c>
      <c r="G70" s="5">
        <f t="shared" si="8"/>
        <v>0.28751647818281734</v>
      </c>
      <c r="H70" s="5">
        <f t="shared" si="8"/>
        <v>-0.03053684789496477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6948885609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5473631719</v>
      </c>
      <c r="F71" s="2">
        <f t="shared" si="9"/>
        <v>5473631719</v>
      </c>
      <c r="G71" s="2">
        <f t="shared" si="9"/>
        <v>5473631719</v>
      </c>
      <c r="H71" s="2">
        <f t="shared" si="9"/>
        <v>-156467036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7045334165</v>
      </c>
      <c r="C72" s="2">
        <f aca="true" t="shared" si="10" ref="C72:K72">+C77</f>
        <v>5731166759</v>
      </c>
      <c r="D72" s="2">
        <f t="shared" si="10"/>
        <v>0</v>
      </c>
      <c r="E72" s="2">
        <f t="shared" si="10"/>
        <v>19037627873</v>
      </c>
      <c r="F72" s="2">
        <f t="shared" si="10"/>
        <v>19037627873</v>
      </c>
      <c r="G72" s="2">
        <f t="shared" si="10"/>
        <v>19037627873</v>
      </c>
      <c r="H72" s="2">
        <f t="shared" si="10"/>
        <v>5123876457</v>
      </c>
      <c r="I72" s="2">
        <f t="shared" si="10"/>
        <v>0</v>
      </c>
      <c r="J72" s="2">
        <f t="shared" si="10"/>
        <v>0</v>
      </c>
      <c r="K72" s="2">
        <f t="shared" si="10"/>
        <v>0</v>
      </c>
    </row>
    <row r="73" spans="1:11" ht="12.75" hidden="1">
      <c r="A73" s="2" t="s">
        <v>122</v>
      </c>
      <c r="B73" s="2">
        <f>+B74</f>
        <v>-357476621.8333328</v>
      </c>
      <c r="C73" s="2">
        <f aca="true" t="shared" si="11" ref="C73:K73">+(C78+C80+C81+C82)-(B78+B80+B81+B82)</f>
        <v>808761935</v>
      </c>
      <c r="D73" s="2">
        <f t="shared" si="11"/>
        <v>-2830949738</v>
      </c>
      <c r="E73" s="2">
        <f t="shared" si="11"/>
        <v>526769930</v>
      </c>
      <c r="F73" s="2">
        <f>+(F78+F80+F81+F82)-(D78+D80+D81+D82)</f>
        <v>526769930</v>
      </c>
      <c r="G73" s="2">
        <f>+(G78+G80+G81+G82)-(D78+D80+D81+D82)</f>
        <v>526769930</v>
      </c>
      <c r="H73" s="2">
        <f>+(H78+H80+H81+H82)-(D78+D80+D81+D82)</f>
        <v>5838967482</v>
      </c>
      <c r="I73" s="2">
        <f>+(I78+I80+I81+I82)-(E78+E80+E81+E82)</f>
        <v>-526769930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-357476621.8333328</v>
      </c>
      <c r="C74" s="2">
        <f>+C73</f>
        <v>808761935</v>
      </c>
      <c r="D74" s="2">
        <f aca="true" t="shared" si="12" ref="D74:K74">+D73</f>
        <v>-2830949738</v>
      </c>
      <c r="E74" s="2">
        <f t="shared" si="12"/>
        <v>526769930</v>
      </c>
      <c r="F74" s="2">
        <f t="shared" si="12"/>
        <v>526769930</v>
      </c>
      <c r="G74" s="2">
        <f t="shared" si="12"/>
        <v>526769930</v>
      </c>
      <c r="H74" s="2">
        <f t="shared" si="12"/>
        <v>5838967482</v>
      </c>
      <c r="I74" s="2">
        <f t="shared" si="12"/>
        <v>-526769930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-236593383.0249765</v>
      </c>
      <c r="C75" s="2">
        <f aca="true" t="shared" si="13" ref="C75:K75">+C84-(((C80+C81+C78)*C70)-C79)</f>
        <v>3948661939</v>
      </c>
      <c r="D75" s="2">
        <f t="shared" si="13"/>
        <v>831044080</v>
      </c>
      <c r="E75" s="2">
        <f t="shared" si="13"/>
        <v>-2120643169.0862093</v>
      </c>
      <c r="F75" s="2">
        <f t="shared" si="13"/>
        <v>-2200775919.0862093</v>
      </c>
      <c r="G75" s="2">
        <f t="shared" si="13"/>
        <v>-2200775919.0862093</v>
      </c>
      <c r="H75" s="2">
        <f t="shared" si="13"/>
        <v>4199951387.3999777</v>
      </c>
      <c r="I75" s="2">
        <f t="shared" si="13"/>
        <v>1657933549</v>
      </c>
      <c r="J75" s="2">
        <f t="shared" si="13"/>
        <v>1967202010</v>
      </c>
      <c r="K75" s="2">
        <f t="shared" si="13"/>
        <v>2130138685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7045334165</v>
      </c>
      <c r="C77" s="3">
        <v>5731166759</v>
      </c>
      <c r="D77" s="3">
        <v>0</v>
      </c>
      <c r="E77" s="3">
        <v>19037627873</v>
      </c>
      <c r="F77" s="3">
        <v>19037627873</v>
      </c>
      <c r="G77" s="3">
        <v>19037627873</v>
      </c>
      <c r="H77" s="3">
        <v>5123876457</v>
      </c>
      <c r="I77" s="3">
        <v>0</v>
      </c>
      <c r="J77" s="3">
        <v>0</v>
      </c>
      <c r="K77" s="3">
        <v>0</v>
      </c>
    </row>
    <row r="78" spans="1:11" ht="12.75" hidden="1">
      <c r="A78" s="1" t="s">
        <v>67</v>
      </c>
      <c r="B78" s="3">
        <v>64059345</v>
      </c>
      <c r="C78" s="3">
        <v>77604597</v>
      </c>
      <c r="D78" s="3">
        <v>0</v>
      </c>
      <c r="E78" s="3">
        <v>0</v>
      </c>
      <c r="F78" s="3">
        <v>0</v>
      </c>
      <c r="G78" s="3">
        <v>0</v>
      </c>
      <c r="H78" s="3">
        <v>29807470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1757911243</v>
      </c>
      <c r="C79" s="3">
        <v>2880174445</v>
      </c>
      <c r="D79" s="3">
        <v>0</v>
      </c>
      <c r="E79" s="3">
        <v>-3508052000</v>
      </c>
      <c r="F79" s="3">
        <v>-3508052000</v>
      </c>
      <c r="G79" s="3">
        <v>-3508052000</v>
      </c>
      <c r="H79" s="3">
        <v>4021649262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1215022383</v>
      </c>
      <c r="C80" s="3">
        <v>1707851504</v>
      </c>
      <c r="D80" s="3">
        <v>0</v>
      </c>
      <c r="E80" s="3">
        <v>526769930</v>
      </c>
      <c r="F80" s="3">
        <v>526769930</v>
      </c>
      <c r="G80" s="3">
        <v>526769930</v>
      </c>
      <c r="H80" s="3">
        <v>4292012159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743106055</v>
      </c>
      <c r="C81" s="3">
        <v>1045493637</v>
      </c>
      <c r="D81" s="3">
        <v>0</v>
      </c>
      <c r="E81" s="3">
        <v>0</v>
      </c>
      <c r="F81" s="3">
        <v>0</v>
      </c>
      <c r="G81" s="3">
        <v>0</v>
      </c>
      <c r="H81" s="3">
        <v>1517097538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20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50315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6948885609</v>
      </c>
      <c r="C83" s="3">
        <v>0</v>
      </c>
      <c r="D83" s="3">
        <v>0</v>
      </c>
      <c r="E83" s="3">
        <v>5473631719</v>
      </c>
      <c r="F83" s="3">
        <v>5473631719</v>
      </c>
      <c r="G83" s="3">
        <v>5473631719</v>
      </c>
      <c r="H83" s="3">
        <v>-156467036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1068487494</v>
      </c>
      <c r="D84" s="3">
        <v>831044080</v>
      </c>
      <c r="E84" s="3">
        <v>1538863866</v>
      </c>
      <c r="F84" s="3">
        <v>1458731116</v>
      </c>
      <c r="G84" s="3">
        <v>1458731116</v>
      </c>
      <c r="H84" s="3">
        <v>0</v>
      </c>
      <c r="I84" s="3">
        <v>1657933549</v>
      </c>
      <c r="J84" s="3">
        <v>1967202010</v>
      </c>
      <c r="K84" s="3">
        <v>2130138685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21367983</v>
      </c>
      <c r="C5" s="6">
        <v>21541089</v>
      </c>
      <c r="D5" s="23">
        <v>22398747</v>
      </c>
      <c r="E5" s="24">
        <v>44941560</v>
      </c>
      <c r="F5" s="6">
        <v>35641560</v>
      </c>
      <c r="G5" s="25">
        <v>35641560</v>
      </c>
      <c r="H5" s="26">
        <v>35637968</v>
      </c>
      <c r="I5" s="24">
        <v>42437560</v>
      </c>
      <c r="J5" s="6">
        <v>44389688</v>
      </c>
      <c r="K5" s="25">
        <v>46431613</v>
      </c>
    </row>
    <row r="6" spans="1:11" ht="13.5">
      <c r="A6" s="22" t="s">
        <v>19</v>
      </c>
      <c r="B6" s="6">
        <v>1119231</v>
      </c>
      <c r="C6" s="6">
        <v>1134823</v>
      </c>
      <c r="D6" s="23">
        <v>1236778</v>
      </c>
      <c r="E6" s="24">
        <v>1312272</v>
      </c>
      <c r="F6" s="6">
        <v>1312272</v>
      </c>
      <c r="G6" s="25">
        <v>1312272</v>
      </c>
      <c r="H6" s="26">
        <v>1358520</v>
      </c>
      <c r="I6" s="24">
        <v>1384434</v>
      </c>
      <c r="J6" s="6">
        <v>1448118</v>
      </c>
      <c r="K6" s="25">
        <v>1514731</v>
      </c>
    </row>
    <row r="7" spans="1:11" ht="13.5">
      <c r="A7" s="22" t="s">
        <v>20</v>
      </c>
      <c r="B7" s="6">
        <v>7952902</v>
      </c>
      <c r="C7" s="6">
        <v>7815520</v>
      </c>
      <c r="D7" s="23">
        <v>8533469</v>
      </c>
      <c r="E7" s="24">
        <v>42537600</v>
      </c>
      <c r="F7" s="6">
        <v>132571988</v>
      </c>
      <c r="G7" s="25">
        <v>132571988</v>
      </c>
      <c r="H7" s="26">
        <v>16559524</v>
      </c>
      <c r="I7" s="24">
        <v>128387359</v>
      </c>
      <c r="J7" s="6">
        <v>134293177</v>
      </c>
      <c r="K7" s="25">
        <v>140470663</v>
      </c>
    </row>
    <row r="8" spans="1:11" ht="13.5">
      <c r="A8" s="22" t="s">
        <v>21</v>
      </c>
      <c r="B8" s="6">
        <v>200211181</v>
      </c>
      <c r="C8" s="6">
        <v>215651996</v>
      </c>
      <c r="D8" s="23">
        <v>231331651</v>
      </c>
      <c r="E8" s="24">
        <v>261766008</v>
      </c>
      <c r="F8" s="6">
        <v>262239000</v>
      </c>
      <c r="G8" s="25">
        <v>262239000</v>
      </c>
      <c r="H8" s="26">
        <v>276725711</v>
      </c>
      <c r="I8" s="24">
        <v>278016000</v>
      </c>
      <c r="J8" s="6">
        <v>294524800</v>
      </c>
      <c r="K8" s="25">
        <v>309216351</v>
      </c>
    </row>
    <row r="9" spans="1:11" ht="13.5">
      <c r="A9" s="22" t="s">
        <v>22</v>
      </c>
      <c r="B9" s="6">
        <v>7675992</v>
      </c>
      <c r="C9" s="6">
        <v>-26297932</v>
      </c>
      <c r="D9" s="23">
        <v>11103906</v>
      </c>
      <c r="E9" s="24">
        <v>13891536</v>
      </c>
      <c r="F9" s="6">
        <v>28891539</v>
      </c>
      <c r="G9" s="25">
        <v>28891539</v>
      </c>
      <c r="H9" s="26">
        <v>17261693</v>
      </c>
      <c r="I9" s="24">
        <v>7673317</v>
      </c>
      <c r="J9" s="6">
        <v>8026291</v>
      </c>
      <c r="K9" s="25">
        <v>8395500</v>
      </c>
    </row>
    <row r="10" spans="1:11" ht="25.5">
      <c r="A10" s="27" t="s">
        <v>114</v>
      </c>
      <c r="B10" s="28">
        <f>SUM(B5:B9)</f>
        <v>238327289</v>
      </c>
      <c r="C10" s="29">
        <f aca="true" t="shared" si="0" ref="C10:K10">SUM(C5:C9)</f>
        <v>219845496</v>
      </c>
      <c r="D10" s="30">
        <f t="shared" si="0"/>
        <v>274604551</v>
      </c>
      <c r="E10" s="28">
        <f t="shared" si="0"/>
        <v>364448976</v>
      </c>
      <c r="F10" s="29">
        <f t="shared" si="0"/>
        <v>460656359</v>
      </c>
      <c r="G10" s="31">
        <f t="shared" si="0"/>
        <v>460656359</v>
      </c>
      <c r="H10" s="32">
        <f t="shared" si="0"/>
        <v>347543416</v>
      </c>
      <c r="I10" s="28">
        <f t="shared" si="0"/>
        <v>457898670</v>
      </c>
      <c r="J10" s="29">
        <f t="shared" si="0"/>
        <v>482682074</v>
      </c>
      <c r="K10" s="31">
        <f t="shared" si="0"/>
        <v>506028858</v>
      </c>
    </row>
    <row r="11" spans="1:11" ht="13.5">
      <c r="A11" s="22" t="s">
        <v>23</v>
      </c>
      <c r="B11" s="6">
        <v>91910835</v>
      </c>
      <c r="C11" s="6">
        <v>107851739</v>
      </c>
      <c r="D11" s="23">
        <v>115416023</v>
      </c>
      <c r="E11" s="24">
        <v>151968636</v>
      </c>
      <c r="F11" s="6">
        <v>147938581</v>
      </c>
      <c r="G11" s="25">
        <v>147938581</v>
      </c>
      <c r="H11" s="26">
        <v>126855057</v>
      </c>
      <c r="I11" s="24">
        <v>168238922</v>
      </c>
      <c r="J11" s="6">
        <v>174427871</v>
      </c>
      <c r="K11" s="25">
        <v>182410885</v>
      </c>
    </row>
    <row r="12" spans="1:11" ht="13.5">
      <c r="A12" s="22" t="s">
        <v>24</v>
      </c>
      <c r="B12" s="6">
        <v>18984403</v>
      </c>
      <c r="C12" s="6">
        <v>21165437</v>
      </c>
      <c r="D12" s="23">
        <v>22596308</v>
      </c>
      <c r="E12" s="24">
        <v>24790656</v>
      </c>
      <c r="F12" s="6">
        <v>24790656</v>
      </c>
      <c r="G12" s="25">
        <v>24790656</v>
      </c>
      <c r="H12" s="26">
        <v>22336529</v>
      </c>
      <c r="I12" s="24">
        <v>26030190</v>
      </c>
      <c r="J12" s="6">
        <v>27227576</v>
      </c>
      <c r="K12" s="25">
        <v>28480047</v>
      </c>
    </row>
    <row r="13" spans="1:11" ht="13.5">
      <c r="A13" s="22" t="s">
        <v>115</v>
      </c>
      <c r="B13" s="6">
        <v>40333006</v>
      </c>
      <c r="C13" s="6">
        <v>41845721</v>
      </c>
      <c r="D13" s="23">
        <v>47758606</v>
      </c>
      <c r="E13" s="24">
        <v>0</v>
      </c>
      <c r="F13" s="6">
        <v>52080880</v>
      </c>
      <c r="G13" s="25">
        <v>52080880</v>
      </c>
      <c r="H13" s="26">
        <v>47530950</v>
      </c>
      <c r="I13" s="24">
        <v>52653865</v>
      </c>
      <c r="J13" s="6">
        <v>55075943</v>
      </c>
      <c r="K13" s="25">
        <v>57609437</v>
      </c>
    </row>
    <row r="14" spans="1:11" ht="13.5">
      <c r="A14" s="22" t="s">
        <v>25</v>
      </c>
      <c r="B14" s="6">
        <v>387912</v>
      </c>
      <c r="C14" s="6">
        <v>583029</v>
      </c>
      <c r="D14" s="23">
        <v>231131</v>
      </c>
      <c r="E14" s="24">
        <v>920172</v>
      </c>
      <c r="F14" s="6">
        <v>7864543</v>
      </c>
      <c r="G14" s="25">
        <v>7864543</v>
      </c>
      <c r="H14" s="26">
        <v>7354417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17644111</v>
      </c>
      <c r="C15" s="6">
        <v>2713902</v>
      </c>
      <c r="D15" s="23">
        <v>4595526</v>
      </c>
      <c r="E15" s="24">
        <v>5462400</v>
      </c>
      <c r="F15" s="6">
        <v>8164893</v>
      </c>
      <c r="G15" s="25">
        <v>8164893</v>
      </c>
      <c r="H15" s="26">
        <v>4774770</v>
      </c>
      <c r="I15" s="24">
        <v>5893596</v>
      </c>
      <c r="J15" s="6">
        <v>6164701</v>
      </c>
      <c r="K15" s="25">
        <v>6448279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1500000</v>
      </c>
      <c r="F16" s="6">
        <v>5999986</v>
      </c>
      <c r="G16" s="25">
        <v>5999986</v>
      </c>
      <c r="H16" s="26">
        <v>0</v>
      </c>
      <c r="I16" s="24">
        <v>2500000</v>
      </c>
      <c r="J16" s="6">
        <v>2615000</v>
      </c>
      <c r="K16" s="25">
        <v>2735290</v>
      </c>
    </row>
    <row r="17" spans="1:11" ht="13.5">
      <c r="A17" s="22" t="s">
        <v>27</v>
      </c>
      <c r="B17" s="6">
        <v>79520277</v>
      </c>
      <c r="C17" s="6">
        <v>67015329</v>
      </c>
      <c r="D17" s="23">
        <v>48132251</v>
      </c>
      <c r="E17" s="24">
        <v>123278520</v>
      </c>
      <c r="F17" s="6">
        <v>148330662</v>
      </c>
      <c r="G17" s="25">
        <v>148330662</v>
      </c>
      <c r="H17" s="26">
        <v>75855072</v>
      </c>
      <c r="I17" s="24">
        <v>144719442</v>
      </c>
      <c r="J17" s="6">
        <v>148648534</v>
      </c>
      <c r="K17" s="25">
        <v>155426900</v>
      </c>
    </row>
    <row r="18" spans="1:11" ht="13.5">
      <c r="A18" s="33" t="s">
        <v>28</v>
      </c>
      <c r="B18" s="34">
        <f>SUM(B11:B17)</f>
        <v>248780544</v>
      </c>
      <c r="C18" s="35">
        <f aca="true" t="shared" si="1" ref="C18:K18">SUM(C11:C17)</f>
        <v>241175157</v>
      </c>
      <c r="D18" s="36">
        <f t="shared" si="1"/>
        <v>238729845</v>
      </c>
      <c r="E18" s="34">
        <f t="shared" si="1"/>
        <v>307920384</v>
      </c>
      <c r="F18" s="35">
        <f t="shared" si="1"/>
        <v>395170201</v>
      </c>
      <c r="G18" s="37">
        <f t="shared" si="1"/>
        <v>395170201</v>
      </c>
      <c r="H18" s="38">
        <f t="shared" si="1"/>
        <v>284706795</v>
      </c>
      <c r="I18" s="34">
        <f t="shared" si="1"/>
        <v>400036015</v>
      </c>
      <c r="J18" s="35">
        <f t="shared" si="1"/>
        <v>414159625</v>
      </c>
      <c r="K18" s="37">
        <f t="shared" si="1"/>
        <v>433110838</v>
      </c>
    </row>
    <row r="19" spans="1:11" ht="13.5">
      <c r="A19" s="33" t="s">
        <v>29</v>
      </c>
      <c r="B19" s="39">
        <f>+B10-B18</f>
        <v>-10453255</v>
      </c>
      <c r="C19" s="40">
        <f aca="true" t="shared" si="2" ref="C19:K19">+C10-C18</f>
        <v>-21329661</v>
      </c>
      <c r="D19" s="41">
        <f t="shared" si="2"/>
        <v>35874706</v>
      </c>
      <c r="E19" s="39">
        <f t="shared" si="2"/>
        <v>56528592</v>
      </c>
      <c r="F19" s="40">
        <f t="shared" si="2"/>
        <v>65486158</v>
      </c>
      <c r="G19" s="42">
        <f t="shared" si="2"/>
        <v>65486158</v>
      </c>
      <c r="H19" s="43">
        <f t="shared" si="2"/>
        <v>62836621</v>
      </c>
      <c r="I19" s="39">
        <f t="shared" si="2"/>
        <v>57862655</v>
      </c>
      <c r="J19" s="40">
        <f t="shared" si="2"/>
        <v>68522449</v>
      </c>
      <c r="K19" s="42">
        <f t="shared" si="2"/>
        <v>72918020</v>
      </c>
    </row>
    <row r="20" spans="1:11" ht="25.5">
      <c r="A20" s="44" t="s">
        <v>30</v>
      </c>
      <c r="B20" s="45">
        <v>61832180</v>
      </c>
      <c r="C20" s="46">
        <v>67446843</v>
      </c>
      <c r="D20" s="47">
        <v>70284536</v>
      </c>
      <c r="E20" s="45">
        <v>103158012</v>
      </c>
      <c r="F20" s="46">
        <v>76318009</v>
      </c>
      <c r="G20" s="48">
        <v>76318009</v>
      </c>
      <c r="H20" s="49">
        <v>0</v>
      </c>
      <c r="I20" s="45">
        <v>115204000</v>
      </c>
      <c r="J20" s="46">
        <v>125259890</v>
      </c>
      <c r="K20" s="48">
        <v>129368021</v>
      </c>
    </row>
    <row r="21" spans="1:11" ht="63.75">
      <c r="A21" s="50" t="s">
        <v>116</v>
      </c>
      <c r="B21" s="51">
        <v>0</v>
      </c>
      <c r="C21" s="52">
        <v>102747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51378925</v>
      </c>
      <c r="C22" s="58">
        <f aca="true" t="shared" si="3" ref="C22:K22">SUM(C19:C21)</f>
        <v>46219929</v>
      </c>
      <c r="D22" s="59">
        <f t="shared" si="3"/>
        <v>106159242</v>
      </c>
      <c r="E22" s="57">
        <f t="shared" si="3"/>
        <v>159686604</v>
      </c>
      <c r="F22" s="58">
        <f t="shared" si="3"/>
        <v>141804167</v>
      </c>
      <c r="G22" s="60">
        <f t="shared" si="3"/>
        <v>141804167</v>
      </c>
      <c r="H22" s="61">
        <f t="shared" si="3"/>
        <v>62836621</v>
      </c>
      <c r="I22" s="57">
        <f t="shared" si="3"/>
        <v>173066655</v>
      </c>
      <c r="J22" s="58">
        <f t="shared" si="3"/>
        <v>193782339</v>
      </c>
      <c r="K22" s="60">
        <f t="shared" si="3"/>
        <v>202286041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51378925</v>
      </c>
      <c r="C24" s="40">
        <f aca="true" t="shared" si="4" ref="C24:K24">SUM(C22:C23)</f>
        <v>46219929</v>
      </c>
      <c r="D24" s="41">
        <f t="shared" si="4"/>
        <v>106159242</v>
      </c>
      <c r="E24" s="39">
        <f t="shared" si="4"/>
        <v>159686604</v>
      </c>
      <c r="F24" s="40">
        <f t="shared" si="4"/>
        <v>141804167</v>
      </c>
      <c r="G24" s="42">
        <f t="shared" si="4"/>
        <v>141804167</v>
      </c>
      <c r="H24" s="43">
        <f t="shared" si="4"/>
        <v>62836621</v>
      </c>
      <c r="I24" s="39">
        <f t="shared" si="4"/>
        <v>173066655</v>
      </c>
      <c r="J24" s="40">
        <f t="shared" si="4"/>
        <v>193782339</v>
      </c>
      <c r="K24" s="42">
        <f t="shared" si="4"/>
        <v>202286041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99688037</v>
      </c>
      <c r="C27" s="7">
        <v>99071733</v>
      </c>
      <c r="D27" s="69">
        <v>151648905</v>
      </c>
      <c r="E27" s="70">
        <v>159417636</v>
      </c>
      <c r="F27" s="7">
        <v>141804171</v>
      </c>
      <c r="G27" s="71">
        <v>141804171</v>
      </c>
      <c r="H27" s="72">
        <v>84676030</v>
      </c>
      <c r="I27" s="70">
        <v>173066000</v>
      </c>
      <c r="J27" s="7">
        <v>172355046</v>
      </c>
      <c r="K27" s="71">
        <v>178628830</v>
      </c>
    </row>
    <row r="28" spans="1:11" ht="13.5">
      <c r="A28" s="73" t="s">
        <v>34</v>
      </c>
      <c r="B28" s="6">
        <v>99688037</v>
      </c>
      <c r="C28" s="6">
        <v>33296585</v>
      </c>
      <c r="D28" s="23">
        <v>44016582</v>
      </c>
      <c r="E28" s="24">
        <v>103158000</v>
      </c>
      <c r="F28" s="6">
        <v>76318009</v>
      </c>
      <c r="G28" s="25">
        <v>76318009</v>
      </c>
      <c r="H28" s="26">
        <v>0</v>
      </c>
      <c r="I28" s="24">
        <v>115204000</v>
      </c>
      <c r="J28" s="6">
        <v>125259890</v>
      </c>
      <c r="K28" s="25">
        <v>129368021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56259636</v>
      </c>
      <c r="F31" s="6">
        <v>65486162</v>
      </c>
      <c r="G31" s="25">
        <v>65486162</v>
      </c>
      <c r="H31" s="26">
        <v>0</v>
      </c>
      <c r="I31" s="24">
        <v>57862000</v>
      </c>
      <c r="J31" s="6">
        <v>47095156</v>
      </c>
      <c r="K31" s="25">
        <v>49260809</v>
      </c>
    </row>
    <row r="32" spans="1:11" ht="13.5">
      <c r="A32" s="33" t="s">
        <v>37</v>
      </c>
      <c r="B32" s="7">
        <f>SUM(B28:B31)</f>
        <v>99688037</v>
      </c>
      <c r="C32" s="7">
        <f aca="true" t="shared" si="5" ref="C32:K32">SUM(C28:C31)</f>
        <v>33296585</v>
      </c>
      <c r="D32" s="69">
        <f t="shared" si="5"/>
        <v>44016582</v>
      </c>
      <c r="E32" s="70">
        <f t="shared" si="5"/>
        <v>159417636</v>
      </c>
      <c r="F32" s="7">
        <f t="shared" si="5"/>
        <v>141804171</v>
      </c>
      <c r="G32" s="71">
        <f t="shared" si="5"/>
        <v>141804171</v>
      </c>
      <c r="H32" s="72">
        <f t="shared" si="5"/>
        <v>0</v>
      </c>
      <c r="I32" s="70">
        <f t="shared" si="5"/>
        <v>173066000</v>
      </c>
      <c r="J32" s="7">
        <f t="shared" si="5"/>
        <v>172355046</v>
      </c>
      <c r="K32" s="71">
        <f t="shared" si="5"/>
        <v>178628830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125539589</v>
      </c>
      <c r="C35" s="6">
        <v>175622579</v>
      </c>
      <c r="D35" s="23">
        <v>202177924</v>
      </c>
      <c r="E35" s="24">
        <v>163062968</v>
      </c>
      <c r="F35" s="6">
        <v>214874876</v>
      </c>
      <c r="G35" s="25">
        <v>214874876</v>
      </c>
      <c r="H35" s="26">
        <v>310892347</v>
      </c>
      <c r="I35" s="24">
        <v>351232950</v>
      </c>
      <c r="J35" s="6">
        <v>388832090</v>
      </c>
      <c r="K35" s="25">
        <v>407961897</v>
      </c>
    </row>
    <row r="36" spans="1:11" ht="13.5">
      <c r="A36" s="22" t="s">
        <v>40</v>
      </c>
      <c r="B36" s="6">
        <v>994203500</v>
      </c>
      <c r="C36" s="6">
        <v>1003939897</v>
      </c>
      <c r="D36" s="23">
        <v>1050127659</v>
      </c>
      <c r="E36" s="24">
        <v>1007816636</v>
      </c>
      <c r="F36" s="6">
        <v>938122291</v>
      </c>
      <c r="G36" s="25">
        <v>938122291</v>
      </c>
      <c r="H36" s="26">
        <v>1089883934</v>
      </c>
      <c r="I36" s="24">
        <v>1215865858</v>
      </c>
      <c r="J36" s="6">
        <v>1263123699</v>
      </c>
      <c r="K36" s="25">
        <v>1319572843</v>
      </c>
    </row>
    <row r="37" spans="1:11" ht="13.5">
      <c r="A37" s="22" t="s">
        <v>41</v>
      </c>
      <c r="B37" s="6">
        <v>37252833</v>
      </c>
      <c r="C37" s="6">
        <v>55906979</v>
      </c>
      <c r="D37" s="23">
        <v>57811342</v>
      </c>
      <c r="E37" s="24">
        <v>46928000</v>
      </c>
      <c r="F37" s="6">
        <v>46928000</v>
      </c>
      <c r="G37" s="25">
        <v>46928000</v>
      </c>
      <c r="H37" s="26">
        <v>113621228</v>
      </c>
      <c r="I37" s="24">
        <v>22816796</v>
      </c>
      <c r="J37" s="6">
        <v>23882186</v>
      </c>
      <c r="K37" s="25">
        <v>24980038</v>
      </c>
    </row>
    <row r="38" spans="1:11" ht="13.5">
      <c r="A38" s="22" t="s">
        <v>42</v>
      </c>
      <c r="B38" s="6">
        <v>11443618</v>
      </c>
      <c r="C38" s="6">
        <v>11608248</v>
      </c>
      <c r="D38" s="23">
        <v>12110951</v>
      </c>
      <c r="E38" s="24">
        <v>11750000</v>
      </c>
      <c r="F38" s="6">
        <v>0</v>
      </c>
      <c r="G38" s="25">
        <v>0</v>
      </c>
      <c r="H38" s="26">
        <v>11608248</v>
      </c>
      <c r="I38" s="24">
        <v>0</v>
      </c>
      <c r="J38" s="6">
        <v>0</v>
      </c>
      <c r="K38" s="25">
        <v>-1</v>
      </c>
    </row>
    <row r="39" spans="1:11" ht="13.5">
      <c r="A39" s="22" t="s">
        <v>43</v>
      </c>
      <c r="B39" s="6">
        <v>1071046638</v>
      </c>
      <c r="C39" s="6">
        <v>1065827303</v>
      </c>
      <c r="D39" s="23">
        <v>1076224054</v>
      </c>
      <c r="E39" s="24">
        <v>952515000</v>
      </c>
      <c r="F39" s="6">
        <v>946382563</v>
      </c>
      <c r="G39" s="25">
        <v>946382563</v>
      </c>
      <c r="H39" s="26">
        <v>1212710197</v>
      </c>
      <c r="I39" s="24">
        <v>1371215357</v>
      </c>
      <c r="J39" s="6">
        <v>1434291264</v>
      </c>
      <c r="K39" s="25">
        <v>1500268662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47977191</v>
      </c>
      <c r="C42" s="6">
        <v>312044109</v>
      </c>
      <c r="D42" s="23">
        <v>499312065</v>
      </c>
      <c r="E42" s="24">
        <v>325948968</v>
      </c>
      <c r="F42" s="6">
        <v>362910815</v>
      </c>
      <c r="G42" s="25">
        <v>362910815</v>
      </c>
      <c r="H42" s="26">
        <v>460226440</v>
      </c>
      <c r="I42" s="24">
        <v>71885850</v>
      </c>
      <c r="J42" s="6">
        <v>96635023</v>
      </c>
      <c r="K42" s="25">
        <v>102323770</v>
      </c>
    </row>
    <row r="43" spans="1:11" ht="13.5">
      <c r="A43" s="22" t="s">
        <v>46</v>
      </c>
      <c r="B43" s="6">
        <v>-69280539</v>
      </c>
      <c r="C43" s="6">
        <v>-112355871</v>
      </c>
      <c r="D43" s="23">
        <v>-105489251</v>
      </c>
      <c r="E43" s="24">
        <v>-505108740</v>
      </c>
      <c r="F43" s="6">
        <v>-534705699</v>
      </c>
      <c r="G43" s="25">
        <v>-534705699</v>
      </c>
      <c r="H43" s="26">
        <v>-92453958</v>
      </c>
      <c r="I43" s="24">
        <v>-3792487</v>
      </c>
      <c r="J43" s="6">
        <v>-174455</v>
      </c>
      <c r="K43" s="25">
        <v>-182479</v>
      </c>
    </row>
    <row r="44" spans="1:11" ht="13.5">
      <c r="A44" s="22" t="s">
        <v>47</v>
      </c>
      <c r="B44" s="6">
        <v>-291552</v>
      </c>
      <c r="C44" s="6">
        <v>0</v>
      </c>
      <c r="D44" s="23">
        <v>0</v>
      </c>
      <c r="E44" s="24">
        <v>1562028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51559146</v>
      </c>
      <c r="C45" s="7">
        <v>251247249</v>
      </c>
      <c r="D45" s="69">
        <v>472018973</v>
      </c>
      <c r="E45" s="70">
        <v>-53043744</v>
      </c>
      <c r="F45" s="7">
        <v>-47240884</v>
      </c>
      <c r="G45" s="71">
        <v>-47240884</v>
      </c>
      <c r="H45" s="72">
        <v>591281786</v>
      </c>
      <c r="I45" s="70">
        <v>291714535</v>
      </c>
      <c r="J45" s="7">
        <v>330368317</v>
      </c>
      <c r="K45" s="71">
        <v>346808786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51559011</v>
      </c>
      <c r="C48" s="6">
        <v>80625132</v>
      </c>
      <c r="D48" s="23">
        <v>96661436</v>
      </c>
      <c r="E48" s="24">
        <v>480457408</v>
      </c>
      <c r="F48" s="6">
        <v>163343311</v>
      </c>
      <c r="G48" s="25">
        <v>163343311</v>
      </c>
      <c r="H48" s="26">
        <v>139242320</v>
      </c>
      <c r="I48" s="24">
        <v>302743371</v>
      </c>
      <c r="J48" s="6">
        <v>338111993</v>
      </c>
      <c r="K48" s="25">
        <v>354908668</v>
      </c>
    </row>
    <row r="49" spans="1:11" ht="13.5">
      <c r="A49" s="22" t="s">
        <v>51</v>
      </c>
      <c r="B49" s="6">
        <f>+B75</f>
        <v>-20736759.834697463</v>
      </c>
      <c r="C49" s="6">
        <f aca="true" t="shared" si="6" ref="C49:K49">+C75</f>
        <v>-5011015.3872112855</v>
      </c>
      <c r="D49" s="23">
        <f t="shared" si="6"/>
        <v>-18999825.280025408</v>
      </c>
      <c r="E49" s="24">
        <f t="shared" si="6"/>
        <v>26098002.11135165</v>
      </c>
      <c r="F49" s="6">
        <f t="shared" si="6"/>
        <v>25745342.475358523</v>
      </c>
      <c r="G49" s="25">
        <f t="shared" si="6"/>
        <v>25745342.475358523</v>
      </c>
      <c r="H49" s="26">
        <f t="shared" si="6"/>
        <v>16059029.094195932</v>
      </c>
      <c r="I49" s="24">
        <f t="shared" si="6"/>
        <v>-18021594.50927829</v>
      </c>
      <c r="J49" s="6">
        <f t="shared" si="6"/>
        <v>-18724779.4450783</v>
      </c>
      <c r="K49" s="25">
        <f t="shared" si="6"/>
        <v>-19584044.418318525</v>
      </c>
    </row>
    <row r="50" spans="1:11" ht="13.5">
      <c r="A50" s="33" t="s">
        <v>52</v>
      </c>
      <c r="B50" s="7">
        <f>+B48-B49</f>
        <v>72295770.83469746</v>
      </c>
      <c r="C50" s="7">
        <f aca="true" t="shared" si="7" ref="C50:K50">+C48-C49</f>
        <v>85636147.3872113</v>
      </c>
      <c r="D50" s="69">
        <f t="shared" si="7"/>
        <v>115661261.28002541</v>
      </c>
      <c r="E50" s="70">
        <f t="shared" si="7"/>
        <v>454359405.88864833</v>
      </c>
      <c r="F50" s="7">
        <f t="shared" si="7"/>
        <v>137597968.52464148</v>
      </c>
      <c r="G50" s="71">
        <f t="shared" si="7"/>
        <v>137597968.52464148</v>
      </c>
      <c r="H50" s="72">
        <f t="shared" si="7"/>
        <v>123183290.90580407</v>
      </c>
      <c r="I50" s="70">
        <f t="shared" si="7"/>
        <v>320764965.5092783</v>
      </c>
      <c r="J50" s="7">
        <f t="shared" si="7"/>
        <v>356836772.4450783</v>
      </c>
      <c r="K50" s="71">
        <f t="shared" si="7"/>
        <v>374492712.4183185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994203501</v>
      </c>
      <c r="C53" s="6">
        <v>862723676</v>
      </c>
      <c r="D53" s="23">
        <v>880212126</v>
      </c>
      <c r="E53" s="24">
        <v>607240636</v>
      </c>
      <c r="F53" s="6">
        <v>938122291</v>
      </c>
      <c r="G53" s="25">
        <v>938122291</v>
      </c>
      <c r="H53" s="26">
        <v>859825017</v>
      </c>
      <c r="I53" s="24">
        <v>1041114022</v>
      </c>
      <c r="J53" s="6">
        <v>1080333278</v>
      </c>
      <c r="K53" s="25">
        <v>1128374063</v>
      </c>
    </row>
    <row r="54" spans="1:11" ht="13.5">
      <c r="A54" s="22" t="s">
        <v>55</v>
      </c>
      <c r="B54" s="6">
        <v>40333006</v>
      </c>
      <c r="C54" s="6">
        <v>0</v>
      </c>
      <c r="D54" s="23">
        <v>47758606</v>
      </c>
      <c r="E54" s="24">
        <v>0</v>
      </c>
      <c r="F54" s="6">
        <v>52080880</v>
      </c>
      <c r="G54" s="25">
        <v>52080880</v>
      </c>
      <c r="H54" s="26">
        <v>47530950</v>
      </c>
      <c r="I54" s="24">
        <v>52653865</v>
      </c>
      <c r="J54" s="6">
        <v>55075943</v>
      </c>
      <c r="K54" s="25">
        <v>57609437</v>
      </c>
    </row>
    <row r="55" spans="1:11" ht="13.5">
      <c r="A55" s="22" t="s">
        <v>56</v>
      </c>
      <c r="B55" s="6">
        <v>0</v>
      </c>
      <c r="C55" s="6">
        <v>3663204</v>
      </c>
      <c r="D55" s="23">
        <v>0</v>
      </c>
      <c r="E55" s="24">
        <v>54055572</v>
      </c>
      <c r="F55" s="6">
        <v>34555527</v>
      </c>
      <c r="G55" s="25">
        <v>34555527</v>
      </c>
      <c r="H55" s="26">
        <v>1384951</v>
      </c>
      <c r="I55" s="24">
        <v>53831978</v>
      </c>
      <c r="J55" s="6">
        <v>56169363</v>
      </c>
      <c r="K55" s="25">
        <v>58753154</v>
      </c>
    </row>
    <row r="56" spans="1:11" ht="13.5">
      <c r="A56" s="22" t="s">
        <v>57</v>
      </c>
      <c r="B56" s="6">
        <v>17644111</v>
      </c>
      <c r="C56" s="6">
        <v>5026850</v>
      </c>
      <c r="D56" s="23">
        <v>6847943</v>
      </c>
      <c r="E56" s="24">
        <v>19705896</v>
      </c>
      <c r="F56" s="6">
        <v>14087098</v>
      </c>
      <c r="G56" s="25">
        <v>14087098</v>
      </c>
      <c r="H56" s="26">
        <v>5251780</v>
      </c>
      <c r="I56" s="24">
        <v>20604508</v>
      </c>
      <c r="J56" s="6">
        <v>21552316</v>
      </c>
      <c r="K56" s="25">
        <v>22543725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1.0671401468180703</v>
      </c>
      <c r="C70" s="5">
        <f aca="true" t="shared" si="8" ref="C70:K70">IF(ISERROR(C71/C72),0,(C71/C72))</f>
        <v>0.6407918646902517</v>
      </c>
      <c r="D70" s="5">
        <f t="shared" si="8"/>
        <v>0.7418722766326471</v>
      </c>
      <c r="E70" s="5">
        <f t="shared" si="8"/>
        <v>0.18578151891425973</v>
      </c>
      <c r="F70" s="5">
        <f t="shared" si="8"/>
        <v>0.37672930982173497</v>
      </c>
      <c r="G70" s="5">
        <f t="shared" si="8"/>
        <v>0.37672930982173497</v>
      </c>
      <c r="H70" s="5">
        <f t="shared" si="8"/>
        <v>0.5636834563252314</v>
      </c>
      <c r="I70" s="5">
        <f t="shared" si="8"/>
        <v>0.7644956230923027</v>
      </c>
      <c r="J70" s="5">
        <f t="shared" si="8"/>
        <v>0.7644956204692823</v>
      </c>
      <c r="K70" s="5">
        <f t="shared" si="8"/>
        <v>0.764495633354678</v>
      </c>
    </row>
    <row r="71" spans="1:11" ht="12.75" hidden="1">
      <c r="A71" s="2" t="s">
        <v>120</v>
      </c>
      <c r="B71" s="2">
        <f>+B83</f>
        <v>30163205</v>
      </c>
      <c r="C71" s="2">
        <f aca="true" t="shared" si="9" ref="C71:K71">+C83</f>
        <v>26972884</v>
      </c>
      <c r="D71" s="2">
        <f t="shared" si="9"/>
        <v>27659141</v>
      </c>
      <c r="E71" s="2">
        <f t="shared" si="9"/>
        <v>10950960</v>
      </c>
      <c r="F71" s="2">
        <f t="shared" si="9"/>
        <v>24353806</v>
      </c>
      <c r="G71" s="2">
        <f t="shared" si="9"/>
        <v>24353806</v>
      </c>
      <c r="H71" s="2">
        <f t="shared" si="9"/>
        <v>30584439</v>
      </c>
      <c r="I71" s="2">
        <f t="shared" si="9"/>
        <v>37074453</v>
      </c>
      <c r="J71" s="2">
        <f t="shared" si="9"/>
        <v>38779879</v>
      </c>
      <c r="K71" s="2">
        <f t="shared" si="9"/>
        <v>40563753</v>
      </c>
    </row>
    <row r="72" spans="1:11" ht="12.75" hidden="1">
      <c r="A72" s="2" t="s">
        <v>121</v>
      </c>
      <c r="B72" s="2">
        <f>+B77</f>
        <v>28265458</v>
      </c>
      <c r="C72" s="2">
        <f aca="true" t="shared" si="10" ref="C72:K72">+C77</f>
        <v>42093050</v>
      </c>
      <c r="D72" s="2">
        <f t="shared" si="10"/>
        <v>37282888</v>
      </c>
      <c r="E72" s="2">
        <f t="shared" si="10"/>
        <v>58945368</v>
      </c>
      <c r="F72" s="2">
        <f t="shared" si="10"/>
        <v>64645371</v>
      </c>
      <c r="G72" s="2">
        <f t="shared" si="10"/>
        <v>64645371</v>
      </c>
      <c r="H72" s="2">
        <f t="shared" si="10"/>
        <v>54258181</v>
      </c>
      <c r="I72" s="2">
        <f t="shared" si="10"/>
        <v>48495311</v>
      </c>
      <c r="J72" s="2">
        <f t="shared" si="10"/>
        <v>50726097</v>
      </c>
      <c r="K72" s="2">
        <f t="shared" si="10"/>
        <v>53059496</v>
      </c>
    </row>
    <row r="73" spans="1:11" ht="12.75" hidden="1">
      <c r="A73" s="2" t="s">
        <v>122</v>
      </c>
      <c r="B73" s="2">
        <f>+B74</f>
        <v>34541380.66666666</v>
      </c>
      <c r="C73" s="2">
        <f aca="true" t="shared" si="11" ref="C73:K73">+(C78+C80+C81+C82)-(B78+B80+B81+B82)</f>
        <v>31688816</v>
      </c>
      <c r="D73" s="2">
        <f t="shared" si="11"/>
        <v>10171436</v>
      </c>
      <c r="E73" s="2">
        <f t="shared" si="11"/>
        <v>-28461332</v>
      </c>
      <c r="F73" s="2">
        <f>+(F78+F80+F81+F82)-(D78+D80+D81+D82)</f>
        <v>-60111327</v>
      </c>
      <c r="G73" s="2">
        <f>+(G78+G80+G81+G82)-(D78+D80+D81+D82)</f>
        <v>-60111327</v>
      </c>
      <c r="H73" s="2">
        <f>+(H78+H80+H81+H82)-(D78+D80+D81+D82)</f>
        <v>66133539</v>
      </c>
      <c r="I73" s="2">
        <f>+(I78+I80+I81+I82)-(E78+E80+E81+E82)</f>
        <v>-31961749</v>
      </c>
      <c r="J73" s="2">
        <f t="shared" si="11"/>
        <v>1487123</v>
      </c>
      <c r="K73" s="2">
        <f t="shared" si="11"/>
        <v>1555540</v>
      </c>
    </row>
    <row r="74" spans="1:11" ht="12.75" hidden="1">
      <c r="A74" s="2" t="s">
        <v>123</v>
      </c>
      <c r="B74" s="2">
        <f>+TREND(C74:E74)</f>
        <v>34541380.66666666</v>
      </c>
      <c r="C74" s="2">
        <f>+C73</f>
        <v>31688816</v>
      </c>
      <c r="D74" s="2">
        <f aca="true" t="shared" si="12" ref="D74:K74">+D73</f>
        <v>10171436</v>
      </c>
      <c r="E74" s="2">
        <f t="shared" si="12"/>
        <v>-28461332</v>
      </c>
      <c r="F74" s="2">
        <f t="shared" si="12"/>
        <v>-60111327</v>
      </c>
      <c r="G74" s="2">
        <f t="shared" si="12"/>
        <v>-60111327</v>
      </c>
      <c r="H74" s="2">
        <f t="shared" si="12"/>
        <v>66133539</v>
      </c>
      <c r="I74" s="2">
        <f t="shared" si="12"/>
        <v>-31961749</v>
      </c>
      <c r="J74" s="2">
        <f t="shared" si="12"/>
        <v>1487123</v>
      </c>
      <c r="K74" s="2">
        <f t="shared" si="12"/>
        <v>1555540</v>
      </c>
    </row>
    <row r="75" spans="1:11" ht="12.75" hidden="1">
      <c r="A75" s="2" t="s">
        <v>124</v>
      </c>
      <c r="B75" s="2">
        <f>+B84-(((B80+B81+B78)*B70)-B79)</f>
        <v>-20736759.834697463</v>
      </c>
      <c r="C75" s="2">
        <f aca="true" t="shared" si="13" ref="C75:K75">+C84-(((C80+C81+C78)*C70)-C79)</f>
        <v>-5011015.3872112855</v>
      </c>
      <c r="D75" s="2">
        <f t="shared" si="13"/>
        <v>-18999825.280025408</v>
      </c>
      <c r="E75" s="2">
        <f t="shared" si="13"/>
        <v>26098002.11135165</v>
      </c>
      <c r="F75" s="2">
        <f t="shared" si="13"/>
        <v>25745342.475358523</v>
      </c>
      <c r="G75" s="2">
        <f t="shared" si="13"/>
        <v>25745342.475358523</v>
      </c>
      <c r="H75" s="2">
        <f t="shared" si="13"/>
        <v>16059029.094195932</v>
      </c>
      <c r="I75" s="2">
        <f t="shared" si="13"/>
        <v>-18021594.50927829</v>
      </c>
      <c r="J75" s="2">
        <f t="shared" si="13"/>
        <v>-18724779.4450783</v>
      </c>
      <c r="K75" s="2">
        <f t="shared" si="13"/>
        <v>-19584044.418318525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28265458</v>
      </c>
      <c r="C77" s="3">
        <v>42093050</v>
      </c>
      <c r="D77" s="3">
        <v>37282888</v>
      </c>
      <c r="E77" s="3">
        <v>58945368</v>
      </c>
      <c r="F77" s="3">
        <v>64645371</v>
      </c>
      <c r="G77" s="3">
        <v>64645371</v>
      </c>
      <c r="H77" s="3">
        <v>54258181</v>
      </c>
      <c r="I77" s="3">
        <v>48495311</v>
      </c>
      <c r="J77" s="3">
        <v>50726097</v>
      </c>
      <c r="K77" s="3">
        <v>53059496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26930459</v>
      </c>
      <c r="C79" s="3">
        <v>47905869</v>
      </c>
      <c r="D79" s="3">
        <v>49810232</v>
      </c>
      <c r="E79" s="3">
        <v>38042000</v>
      </c>
      <c r="F79" s="3">
        <v>38042000</v>
      </c>
      <c r="G79" s="3">
        <v>38042000</v>
      </c>
      <c r="H79" s="3">
        <v>105620118</v>
      </c>
      <c r="I79" s="3">
        <v>6693640</v>
      </c>
      <c r="J79" s="3">
        <v>7127354</v>
      </c>
      <c r="K79" s="3">
        <v>7457293</v>
      </c>
    </row>
    <row r="80" spans="1:11" ht="12.75" hidden="1">
      <c r="A80" s="1" t="s">
        <v>69</v>
      </c>
      <c r="B80" s="3">
        <v>18370815</v>
      </c>
      <c r="C80" s="3">
        <v>18214596</v>
      </c>
      <c r="D80" s="3">
        <v>48748718</v>
      </c>
      <c r="E80" s="3">
        <v>22208560</v>
      </c>
      <c r="F80" s="3">
        <v>-9441435</v>
      </c>
      <c r="G80" s="3">
        <v>-9441435</v>
      </c>
      <c r="H80" s="3">
        <v>68820429</v>
      </c>
      <c r="I80" s="3">
        <v>1521023</v>
      </c>
      <c r="J80" s="3">
        <v>1590991</v>
      </c>
      <c r="K80" s="3">
        <v>1664177</v>
      </c>
    </row>
    <row r="81" spans="1:11" ht="12.75" hidden="1">
      <c r="A81" s="1" t="s">
        <v>70</v>
      </c>
      <c r="B81" s="3">
        <v>26297375</v>
      </c>
      <c r="C81" s="3">
        <v>64365860</v>
      </c>
      <c r="D81" s="3">
        <v>44003174</v>
      </c>
      <c r="E81" s="3">
        <v>42082000</v>
      </c>
      <c r="F81" s="3">
        <v>42082000</v>
      </c>
      <c r="G81" s="3">
        <v>42082000</v>
      </c>
      <c r="H81" s="3">
        <v>90065002</v>
      </c>
      <c r="I81" s="3">
        <v>30807788</v>
      </c>
      <c r="J81" s="3">
        <v>32224943</v>
      </c>
      <c r="K81" s="3">
        <v>33707297</v>
      </c>
    </row>
    <row r="82" spans="1:11" ht="12.75" hidden="1">
      <c r="A82" s="1" t="s">
        <v>71</v>
      </c>
      <c r="B82" s="3">
        <v>6223450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30163205</v>
      </c>
      <c r="C83" s="3">
        <v>26972884</v>
      </c>
      <c r="D83" s="3">
        <v>27659141</v>
      </c>
      <c r="E83" s="3">
        <v>10950960</v>
      </c>
      <c r="F83" s="3">
        <v>24353806</v>
      </c>
      <c r="G83" s="3">
        <v>24353806</v>
      </c>
      <c r="H83" s="3">
        <v>30584439</v>
      </c>
      <c r="I83" s="3">
        <v>37074453</v>
      </c>
      <c r="J83" s="3">
        <v>38779879</v>
      </c>
      <c r="K83" s="3">
        <v>40563753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7986122</v>
      </c>
      <c r="C5" s="6">
        <v>0</v>
      </c>
      <c r="D5" s="23">
        <v>9092762</v>
      </c>
      <c r="E5" s="24">
        <v>8853634</v>
      </c>
      <c r="F5" s="6">
        <v>8038805</v>
      </c>
      <c r="G5" s="25">
        <v>8038805</v>
      </c>
      <c r="H5" s="26">
        <v>10249855</v>
      </c>
      <c r="I5" s="24">
        <v>10653940</v>
      </c>
      <c r="J5" s="6">
        <v>11144020</v>
      </c>
      <c r="K5" s="25">
        <v>11656644</v>
      </c>
    </row>
    <row r="6" spans="1:11" ht="13.5">
      <c r="A6" s="22" t="s">
        <v>19</v>
      </c>
      <c r="B6" s="6">
        <v>804399</v>
      </c>
      <c r="C6" s="6">
        <v>3391</v>
      </c>
      <c r="D6" s="23">
        <v>1487568</v>
      </c>
      <c r="E6" s="24">
        <v>1052000</v>
      </c>
      <c r="F6" s="6">
        <v>1052000</v>
      </c>
      <c r="G6" s="25">
        <v>1052000</v>
      </c>
      <c r="H6" s="26">
        <v>638490</v>
      </c>
      <c r="I6" s="24">
        <v>1603548</v>
      </c>
      <c r="J6" s="6">
        <v>1677311</v>
      </c>
      <c r="K6" s="25">
        <v>1754468</v>
      </c>
    </row>
    <row r="7" spans="1:11" ht="13.5">
      <c r="A7" s="22" t="s">
        <v>20</v>
      </c>
      <c r="B7" s="6">
        <v>3154272</v>
      </c>
      <c r="C7" s="6">
        <v>0</v>
      </c>
      <c r="D7" s="23">
        <v>5619535</v>
      </c>
      <c r="E7" s="24">
        <v>4208000</v>
      </c>
      <c r="F7" s="6">
        <v>6500000</v>
      </c>
      <c r="G7" s="25">
        <v>6500000</v>
      </c>
      <c r="H7" s="26">
        <v>0</v>
      </c>
      <c r="I7" s="24">
        <v>4414192</v>
      </c>
      <c r="J7" s="6">
        <v>4617245</v>
      </c>
      <c r="K7" s="25">
        <v>4829638</v>
      </c>
    </row>
    <row r="8" spans="1:11" ht="13.5">
      <c r="A8" s="22" t="s">
        <v>21</v>
      </c>
      <c r="B8" s="6">
        <v>131630806</v>
      </c>
      <c r="C8" s="6">
        <v>13137081</v>
      </c>
      <c r="D8" s="23">
        <v>147286525</v>
      </c>
      <c r="E8" s="24">
        <v>160480999</v>
      </c>
      <c r="F8" s="6">
        <v>162945625</v>
      </c>
      <c r="G8" s="25">
        <v>162945625</v>
      </c>
      <c r="H8" s="26">
        <v>101931431</v>
      </c>
      <c r="I8" s="24">
        <v>167369999</v>
      </c>
      <c r="J8" s="6">
        <v>175069019</v>
      </c>
      <c r="K8" s="25">
        <v>183122194</v>
      </c>
    </row>
    <row r="9" spans="1:11" ht="13.5">
      <c r="A9" s="22" t="s">
        <v>22</v>
      </c>
      <c r="B9" s="6">
        <v>9179926</v>
      </c>
      <c r="C9" s="6">
        <v>-447350</v>
      </c>
      <c r="D9" s="23">
        <v>4953254</v>
      </c>
      <c r="E9" s="24">
        <v>21581785</v>
      </c>
      <c r="F9" s="6">
        <v>37382663</v>
      </c>
      <c r="G9" s="25">
        <v>37382663</v>
      </c>
      <c r="H9" s="26">
        <v>3541566</v>
      </c>
      <c r="I9" s="24">
        <v>20662172</v>
      </c>
      <c r="J9" s="6">
        <v>21612631</v>
      </c>
      <c r="K9" s="25">
        <v>22606816</v>
      </c>
    </row>
    <row r="10" spans="1:11" ht="25.5">
      <c r="A10" s="27" t="s">
        <v>114</v>
      </c>
      <c r="B10" s="28">
        <f>SUM(B5:B9)</f>
        <v>152755525</v>
      </c>
      <c r="C10" s="29">
        <f aca="true" t="shared" si="0" ref="C10:K10">SUM(C5:C9)</f>
        <v>12693122</v>
      </c>
      <c r="D10" s="30">
        <f t="shared" si="0"/>
        <v>168439644</v>
      </c>
      <c r="E10" s="28">
        <f t="shared" si="0"/>
        <v>196176418</v>
      </c>
      <c r="F10" s="29">
        <f t="shared" si="0"/>
        <v>215919093</v>
      </c>
      <c r="G10" s="31">
        <f t="shared" si="0"/>
        <v>215919093</v>
      </c>
      <c r="H10" s="32">
        <f t="shared" si="0"/>
        <v>116361342</v>
      </c>
      <c r="I10" s="28">
        <f t="shared" si="0"/>
        <v>204703851</v>
      </c>
      <c r="J10" s="29">
        <f t="shared" si="0"/>
        <v>214120226</v>
      </c>
      <c r="K10" s="31">
        <f t="shared" si="0"/>
        <v>223969760</v>
      </c>
    </row>
    <row r="11" spans="1:11" ht="13.5">
      <c r="A11" s="22" t="s">
        <v>23</v>
      </c>
      <c r="B11" s="6">
        <v>59207549</v>
      </c>
      <c r="C11" s="6">
        <v>2334075</v>
      </c>
      <c r="D11" s="23">
        <v>66225999</v>
      </c>
      <c r="E11" s="24">
        <v>80299975</v>
      </c>
      <c r="F11" s="6">
        <v>80998702</v>
      </c>
      <c r="G11" s="25">
        <v>80998702</v>
      </c>
      <c r="H11" s="26">
        <v>48545517</v>
      </c>
      <c r="I11" s="24">
        <v>63842476</v>
      </c>
      <c r="J11" s="6">
        <v>66779226</v>
      </c>
      <c r="K11" s="25">
        <v>69851074</v>
      </c>
    </row>
    <row r="12" spans="1:11" ht="13.5">
      <c r="A12" s="22" t="s">
        <v>24</v>
      </c>
      <c r="B12" s="6">
        <v>11533358</v>
      </c>
      <c r="C12" s="6">
        <v>337348</v>
      </c>
      <c r="D12" s="23">
        <v>13147898</v>
      </c>
      <c r="E12" s="24">
        <v>11503580</v>
      </c>
      <c r="F12" s="6">
        <v>12035580</v>
      </c>
      <c r="G12" s="25">
        <v>12035580</v>
      </c>
      <c r="H12" s="26">
        <v>8828967</v>
      </c>
      <c r="I12" s="24">
        <v>13476917</v>
      </c>
      <c r="J12" s="6">
        <v>14096857</v>
      </c>
      <c r="K12" s="25">
        <v>14745310</v>
      </c>
    </row>
    <row r="13" spans="1:11" ht="13.5">
      <c r="A13" s="22" t="s">
        <v>115</v>
      </c>
      <c r="B13" s="6">
        <v>26356770</v>
      </c>
      <c r="C13" s="6">
        <v>31116334</v>
      </c>
      <c r="D13" s="23">
        <v>33663491</v>
      </c>
      <c r="E13" s="24">
        <v>43880815</v>
      </c>
      <c r="F13" s="6">
        <v>36037692</v>
      </c>
      <c r="G13" s="25">
        <v>36037692</v>
      </c>
      <c r="H13" s="26">
        <v>0</v>
      </c>
      <c r="I13" s="24">
        <v>37784559</v>
      </c>
      <c r="J13" s="6">
        <v>39522648</v>
      </c>
      <c r="K13" s="25">
        <v>41340692</v>
      </c>
    </row>
    <row r="14" spans="1:11" ht="13.5">
      <c r="A14" s="22" t="s">
        <v>25</v>
      </c>
      <c r="B14" s="6">
        <v>1502908</v>
      </c>
      <c r="C14" s="6">
        <v>395630</v>
      </c>
      <c r="D14" s="23">
        <v>1345625</v>
      </c>
      <c r="E14" s="24">
        <v>381876</v>
      </c>
      <c r="F14" s="6">
        <v>281876</v>
      </c>
      <c r="G14" s="25">
        <v>281876</v>
      </c>
      <c r="H14" s="26">
        <v>61394</v>
      </c>
      <c r="I14" s="24">
        <v>450588</v>
      </c>
      <c r="J14" s="6">
        <v>471316</v>
      </c>
      <c r="K14" s="25">
        <v>492996</v>
      </c>
    </row>
    <row r="15" spans="1:11" ht="13.5">
      <c r="A15" s="22" t="s">
        <v>26</v>
      </c>
      <c r="B15" s="6">
        <v>3373041</v>
      </c>
      <c r="C15" s="6">
        <v>-113075</v>
      </c>
      <c r="D15" s="23">
        <v>1107583</v>
      </c>
      <c r="E15" s="24">
        <v>90000</v>
      </c>
      <c r="F15" s="6">
        <v>65000</v>
      </c>
      <c r="G15" s="25">
        <v>65000</v>
      </c>
      <c r="H15" s="26">
        <v>0</v>
      </c>
      <c r="I15" s="24">
        <v>294142</v>
      </c>
      <c r="J15" s="6">
        <v>307673</v>
      </c>
      <c r="K15" s="25">
        <v>321825</v>
      </c>
    </row>
    <row r="16" spans="1:11" ht="13.5">
      <c r="A16" s="22" t="s">
        <v>21</v>
      </c>
      <c r="B16" s="6">
        <v>0</v>
      </c>
      <c r="C16" s="6">
        <v>22700</v>
      </c>
      <c r="D16" s="23">
        <v>10434583</v>
      </c>
      <c r="E16" s="24">
        <v>8908967</v>
      </c>
      <c r="F16" s="6">
        <v>8908967</v>
      </c>
      <c r="G16" s="25">
        <v>8908967</v>
      </c>
      <c r="H16" s="26">
        <v>7626358</v>
      </c>
      <c r="I16" s="24">
        <v>14739658</v>
      </c>
      <c r="J16" s="6">
        <v>15417682</v>
      </c>
      <c r="K16" s="25">
        <v>16126896</v>
      </c>
    </row>
    <row r="17" spans="1:11" ht="13.5">
      <c r="A17" s="22" t="s">
        <v>27</v>
      </c>
      <c r="B17" s="6">
        <v>52154269</v>
      </c>
      <c r="C17" s="6">
        <v>9725847</v>
      </c>
      <c r="D17" s="23">
        <v>61535511</v>
      </c>
      <c r="E17" s="24">
        <v>78712850</v>
      </c>
      <c r="F17" s="6">
        <v>91911245</v>
      </c>
      <c r="G17" s="25">
        <v>91911245</v>
      </c>
      <c r="H17" s="26">
        <v>24804957</v>
      </c>
      <c r="I17" s="24">
        <v>96639389</v>
      </c>
      <c r="J17" s="6">
        <v>101084797</v>
      </c>
      <c r="K17" s="25">
        <v>105734705</v>
      </c>
    </row>
    <row r="18" spans="1:11" ht="13.5">
      <c r="A18" s="33" t="s">
        <v>28</v>
      </c>
      <c r="B18" s="34">
        <f>SUM(B11:B17)</f>
        <v>154127895</v>
      </c>
      <c r="C18" s="35">
        <f aca="true" t="shared" si="1" ref="C18:K18">SUM(C11:C17)</f>
        <v>43818859</v>
      </c>
      <c r="D18" s="36">
        <f t="shared" si="1"/>
        <v>187460690</v>
      </c>
      <c r="E18" s="34">
        <f t="shared" si="1"/>
        <v>223778063</v>
      </c>
      <c r="F18" s="35">
        <f t="shared" si="1"/>
        <v>230239062</v>
      </c>
      <c r="G18" s="37">
        <f t="shared" si="1"/>
        <v>230239062</v>
      </c>
      <c r="H18" s="38">
        <f t="shared" si="1"/>
        <v>89867193</v>
      </c>
      <c r="I18" s="34">
        <f t="shared" si="1"/>
        <v>227227729</v>
      </c>
      <c r="J18" s="35">
        <f t="shared" si="1"/>
        <v>237680199</v>
      </c>
      <c r="K18" s="37">
        <f t="shared" si="1"/>
        <v>248613498</v>
      </c>
    </row>
    <row r="19" spans="1:11" ht="13.5">
      <c r="A19" s="33" t="s">
        <v>29</v>
      </c>
      <c r="B19" s="39">
        <f>+B10-B18</f>
        <v>-1372370</v>
      </c>
      <c r="C19" s="40">
        <f aca="true" t="shared" si="2" ref="C19:K19">+C10-C18</f>
        <v>-31125737</v>
      </c>
      <c r="D19" s="41">
        <f t="shared" si="2"/>
        <v>-19021046</v>
      </c>
      <c r="E19" s="39">
        <f t="shared" si="2"/>
        <v>-27601645</v>
      </c>
      <c r="F19" s="40">
        <f t="shared" si="2"/>
        <v>-14319969</v>
      </c>
      <c r="G19" s="42">
        <f t="shared" si="2"/>
        <v>-14319969</v>
      </c>
      <c r="H19" s="43">
        <f t="shared" si="2"/>
        <v>26494149</v>
      </c>
      <c r="I19" s="39">
        <f t="shared" si="2"/>
        <v>-22523878</v>
      </c>
      <c r="J19" s="40">
        <f t="shared" si="2"/>
        <v>-23559973</v>
      </c>
      <c r="K19" s="42">
        <f t="shared" si="2"/>
        <v>-24643738</v>
      </c>
    </row>
    <row r="20" spans="1:11" ht="25.5">
      <c r="A20" s="44" t="s">
        <v>30</v>
      </c>
      <c r="B20" s="45">
        <v>49781000</v>
      </c>
      <c r="C20" s="46">
        <v>1310901</v>
      </c>
      <c r="D20" s="47">
        <v>89485534</v>
      </c>
      <c r="E20" s="45">
        <v>77327000</v>
      </c>
      <c r="F20" s="46">
        <v>96020551</v>
      </c>
      <c r="G20" s="48">
        <v>96020551</v>
      </c>
      <c r="H20" s="49">
        <v>5129872</v>
      </c>
      <c r="I20" s="45">
        <v>83040000</v>
      </c>
      <c r="J20" s="46">
        <v>86859840</v>
      </c>
      <c r="K20" s="48">
        <v>90855393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48408630</v>
      </c>
      <c r="C22" s="58">
        <f aca="true" t="shared" si="3" ref="C22:K22">SUM(C19:C21)</f>
        <v>-29814836</v>
      </c>
      <c r="D22" s="59">
        <f t="shared" si="3"/>
        <v>70464488</v>
      </c>
      <c r="E22" s="57">
        <f t="shared" si="3"/>
        <v>49725355</v>
      </c>
      <c r="F22" s="58">
        <f t="shared" si="3"/>
        <v>81700582</v>
      </c>
      <c r="G22" s="60">
        <f t="shared" si="3"/>
        <v>81700582</v>
      </c>
      <c r="H22" s="61">
        <f t="shared" si="3"/>
        <v>31624021</v>
      </c>
      <c r="I22" s="57">
        <f t="shared" si="3"/>
        <v>60516122</v>
      </c>
      <c r="J22" s="58">
        <f t="shared" si="3"/>
        <v>63299867</v>
      </c>
      <c r="K22" s="60">
        <f t="shared" si="3"/>
        <v>66211655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48408630</v>
      </c>
      <c r="C24" s="40">
        <f aca="true" t="shared" si="4" ref="C24:K24">SUM(C22:C23)</f>
        <v>-29814836</v>
      </c>
      <c r="D24" s="41">
        <f t="shared" si="4"/>
        <v>70464488</v>
      </c>
      <c r="E24" s="39">
        <f t="shared" si="4"/>
        <v>49725355</v>
      </c>
      <c r="F24" s="40">
        <f t="shared" si="4"/>
        <v>81700582</v>
      </c>
      <c r="G24" s="42">
        <f t="shared" si="4"/>
        <v>81700582</v>
      </c>
      <c r="H24" s="43">
        <f t="shared" si="4"/>
        <v>31624021</v>
      </c>
      <c r="I24" s="39">
        <f t="shared" si="4"/>
        <v>60516122</v>
      </c>
      <c r="J24" s="40">
        <f t="shared" si="4"/>
        <v>63299867</v>
      </c>
      <c r="K24" s="42">
        <f t="shared" si="4"/>
        <v>66211655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51930587</v>
      </c>
      <c r="C27" s="7">
        <v>54603278</v>
      </c>
      <c r="D27" s="69">
        <v>44895839</v>
      </c>
      <c r="E27" s="70">
        <v>102459799</v>
      </c>
      <c r="F27" s="7">
        <v>120248350</v>
      </c>
      <c r="G27" s="71">
        <v>120248350</v>
      </c>
      <c r="H27" s="72">
        <v>117812520</v>
      </c>
      <c r="I27" s="70">
        <v>98984349</v>
      </c>
      <c r="J27" s="7">
        <v>103537631</v>
      </c>
      <c r="K27" s="71">
        <v>108300357</v>
      </c>
    </row>
    <row r="28" spans="1:11" ht="13.5">
      <c r="A28" s="73" t="s">
        <v>34</v>
      </c>
      <c r="B28" s="6">
        <v>45080696</v>
      </c>
      <c r="C28" s="6">
        <v>-38608505</v>
      </c>
      <c r="D28" s="23">
        <v>1110124</v>
      </c>
      <c r="E28" s="24">
        <v>77326999</v>
      </c>
      <c r="F28" s="6">
        <v>96020550</v>
      </c>
      <c r="G28" s="25">
        <v>96020550</v>
      </c>
      <c r="H28" s="26">
        <v>0</v>
      </c>
      <c r="I28" s="24">
        <v>83039999</v>
      </c>
      <c r="J28" s="6">
        <v>86859839</v>
      </c>
      <c r="K28" s="25">
        <v>90855389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6849891</v>
      </c>
      <c r="C31" s="6">
        <v>0</v>
      </c>
      <c r="D31" s="23">
        <v>7186578</v>
      </c>
      <c r="E31" s="24">
        <v>25132800</v>
      </c>
      <c r="F31" s="6">
        <v>29391133</v>
      </c>
      <c r="G31" s="25">
        <v>29391133</v>
      </c>
      <c r="H31" s="26">
        <v>0</v>
      </c>
      <c r="I31" s="24">
        <v>15944350</v>
      </c>
      <c r="J31" s="6">
        <v>16677792</v>
      </c>
      <c r="K31" s="25">
        <v>17444968</v>
      </c>
    </row>
    <row r="32" spans="1:11" ht="13.5">
      <c r="A32" s="33" t="s">
        <v>37</v>
      </c>
      <c r="B32" s="7">
        <f>SUM(B28:B31)</f>
        <v>51930587</v>
      </c>
      <c r="C32" s="7">
        <f aca="true" t="shared" si="5" ref="C32:K32">SUM(C28:C31)</f>
        <v>-38608505</v>
      </c>
      <c r="D32" s="69">
        <f t="shared" si="5"/>
        <v>8296702</v>
      </c>
      <c r="E32" s="70">
        <f t="shared" si="5"/>
        <v>102459799</v>
      </c>
      <c r="F32" s="7">
        <f t="shared" si="5"/>
        <v>125411683</v>
      </c>
      <c r="G32" s="71">
        <f t="shared" si="5"/>
        <v>125411683</v>
      </c>
      <c r="H32" s="72">
        <f t="shared" si="5"/>
        <v>0</v>
      </c>
      <c r="I32" s="70">
        <f t="shared" si="5"/>
        <v>98984349</v>
      </c>
      <c r="J32" s="7">
        <f t="shared" si="5"/>
        <v>103537631</v>
      </c>
      <c r="K32" s="71">
        <f t="shared" si="5"/>
        <v>108300357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60943318</v>
      </c>
      <c r="C35" s="6">
        <v>-4723286</v>
      </c>
      <c r="D35" s="23">
        <v>82788844</v>
      </c>
      <c r="E35" s="24">
        <v>71820861</v>
      </c>
      <c r="F35" s="6">
        <v>83537590</v>
      </c>
      <c r="G35" s="25">
        <v>83537590</v>
      </c>
      <c r="H35" s="26">
        <v>111882449</v>
      </c>
      <c r="I35" s="24">
        <v>86132948</v>
      </c>
      <c r="J35" s="6">
        <v>90095060</v>
      </c>
      <c r="K35" s="25">
        <v>94239435</v>
      </c>
    </row>
    <row r="36" spans="1:11" ht="13.5">
      <c r="A36" s="22" t="s">
        <v>40</v>
      </c>
      <c r="B36" s="6">
        <v>406755095</v>
      </c>
      <c r="C36" s="6">
        <v>-32170793</v>
      </c>
      <c r="D36" s="23">
        <v>486204795</v>
      </c>
      <c r="E36" s="24">
        <v>492381131</v>
      </c>
      <c r="F36" s="6">
        <v>510474812</v>
      </c>
      <c r="G36" s="25">
        <v>510474812</v>
      </c>
      <c r="H36" s="26">
        <v>556030429</v>
      </c>
      <c r="I36" s="24">
        <v>461941238</v>
      </c>
      <c r="J36" s="6">
        <v>483190539</v>
      </c>
      <c r="K36" s="25">
        <v>505417296</v>
      </c>
    </row>
    <row r="37" spans="1:11" ht="13.5">
      <c r="A37" s="22" t="s">
        <v>41</v>
      </c>
      <c r="B37" s="6">
        <v>37445125</v>
      </c>
      <c r="C37" s="6">
        <v>-7343145</v>
      </c>
      <c r="D37" s="23">
        <v>35941198</v>
      </c>
      <c r="E37" s="24">
        <v>20568877</v>
      </c>
      <c r="F37" s="6">
        <v>21068877</v>
      </c>
      <c r="G37" s="25">
        <v>21068877</v>
      </c>
      <c r="H37" s="26">
        <v>100584368</v>
      </c>
      <c r="I37" s="24">
        <v>206026610</v>
      </c>
      <c r="J37" s="6">
        <v>215503834</v>
      </c>
      <c r="K37" s="25">
        <v>225417011</v>
      </c>
    </row>
    <row r="38" spans="1:11" ht="13.5">
      <c r="A38" s="22" t="s">
        <v>42</v>
      </c>
      <c r="B38" s="6">
        <v>9359139</v>
      </c>
      <c r="C38" s="6">
        <v>263904</v>
      </c>
      <c r="D38" s="23">
        <v>16345757</v>
      </c>
      <c r="E38" s="24">
        <v>9926763</v>
      </c>
      <c r="F38" s="6">
        <v>9926763</v>
      </c>
      <c r="G38" s="25">
        <v>9926763</v>
      </c>
      <c r="H38" s="26">
        <v>16345757</v>
      </c>
      <c r="I38" s="24">
        <v>5583430</v>
      </c>
      <c r="J38" s="6">
        <v>5840268</v>
      </c>
      <c r="K38" s="25">
        <v>6108920</v>
      </c>
    </row>
    <row r="39" spans="1:11" ht="13.5">
      <c r="A39" s="22" t="s">
        <v>43</v>
      </c>
      <c r="B39" s="6">
        <v>420894149</v>
      </c>
      <c r="C39" s="6">
        <v>0</v>
      </c>
      <c r="D39" s="23">
        <v>446242191</v>
      </c>
      <c r="E39" s="24">
        <v>533706352</v>
      </c>
      <c r="F39" s="6">
        <v>481316180</v>
      </c>
      <c r="G39" s="25">
        <v>481316180</v>
      </c>
      <c r="H39" s="26">
        <v>519358731</v>
      </c>
      <c r="I39" s="24">
        <v>336464146</v>
      </c>
      <c r="J39" s="6">
        <v>351941493</v>
      </c>
      <c r="K39" s="25">
        <v>368130802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70231910</v>
      </c>
      <c r="C42" s="6">
        <v>0</v>
      </c>
      <c r="D42" s="23">
        <v>5700635</v>
      </c>
      <c r="E42" s="24">
        <v>215715612</v>
      </c>
      <c r="F42" s="6">
        <v>266360805</v>
      </c>
      <c r="G42" s="25">
        <v>266360805</v>
      </c>
      <c r="H42" s="26">
        <v>409041465</v>
      </c>
      <c r="I42" s="24">
        <v>396246580</v>
      </c>
      <c r="J42" s="6">
        <v>414473923</v>
      </c>
      <c r="K42" s="25">
        <v>433539725</v>
      </c>
    </row>
    <row r="43" spans="1:11" ht="13.5">
      <c r="A43" s="22" t="s">
        <v>46</v>
      </c>
      <c r="B43" s="6">
        <v>-51469353</v>
      </c>
      <c r="C43" s="6">
        <v>0</v>
      </c>
      <c r="D43" s="23">
        <v>-76151380</v>
      </c>
      <c r="E43" s="24">
        <v>-102459799</v>
      </c>
      <c r="F43" s="6">
        <v>-120208350</v>
      </c>
      <c r="G43" s="25">
        <v>-120208350</v>
      </c>
      <c r="H43" s="26">
        <v>-60189354</v>
      </c>
      <c r="I43" s="24">
        <v>-100984349</v>
      </c>
      <c r="J43" s="6">
        <v>-105629630</v>
      </c>
      <c r="K43" s="25">
        <v>-110488591</v>
      </c>
    </row>
    <row r="44" spans="1:11" ht="13.5">
      <c r="A44" s="22" t="s">
        <v>47</v>
      </c>
      <c r="B44" s="6">
        <v>-6453885</v>
      </c>
      <c r="C44" s="6">
        <v>0</v>
      </c>
      <c r="D44" s="23">
        <v>61000</v>
      </c>
      <c r="E44" s="24">
        <v>0</v>
      </c>
      <c r="F44" s="6">
        <v>0</v>
      </c>
      <c r="G44" s="25">
        <v>0</v>
      </c>
      <c r="H44" s="26">
        <v>-61000</v>
      </c>
      <c r="I44" s="24">
        <v>0</v>
      </c>
      <c r="J44" s="6">
        <v>2806</v>
      </c>
      <c r="K44" s="25">
        <v>2935</v>
      </c>
    </row>
    <row r="45" spans="1:11" ht="13.5">
      <c r="A45" s="33" t="s">
        <v>48</v>
      </c>
      <c r="B45" s="7">
        <v>49602292</v>
      </c>
      <c r="C45" s="7">
        <v>0</v>
      </c>
      <c r="D45" s="69">
        <v>-20089012</v>
      </c>
      <c r="E45" s="70">
        <v>196865415</v>
      </c>
      <c r="F45" s="7">
        <v>229762057</v>
      </c>
      <c r="G45" s="71">
        <v>229762057</v>
      </c>
      <c r="H45" s="72">
        <v>458721211</v>
      </c>
      <c r="I45" s="70">
        <v>386550960</v>
      </c>
      <c r="J45" s="7">
        <v>404335109</v>
      </c>
      <c r="K45" s="71">
        <v>422934528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49602292</v>
      </c>
      <c r="C48" s="6">
        <v>0</v>
      </c>
      <c r="D48" s="23">
        <v>57423163</v>
      </c>
      <c r="E48" s="24">
        <v>58134424</v>
      </c>
      <c r="F48" s="6">
        <v>70021414</v>
      </c>
      <c r="G48" s="25">
        <v>70021414</v>
      </c>
      <c r="H48" s="26">
        <v>111122377</v>
      </c>
      <c r="I48" s="24">
        <v>57308528</v>
      </c>
      <c r="J48" s="6">
        <v>59944719</v>
      </c>
      <c r="K48" s="25">
        <v>62702179</v>
      </c>
    </row>
    <row r="49" spans="1:11" ht="13.5">
      <c r="A49" s="22" t="s">
        <v>51</v>
      </c>
      <c r="B49" s="6">
        <f>+B75</f>
        <v>17897509.9896072</v>
      </c>
      <c r="C49" s="6">
        <f aca="true" t="shared" si="6" ref="C49:K49">+C75</f>
        <v>-8537822</v>
      </c>
      <c r="D49" s="23">
        <f t="shared" si="6"/>
        <v>26550125.34087796</v>
      </c>
      <c r="E49" s="24">
        <f t="shared" si="6"/>
        <v>15658331.508391881</v>
      </c>
      <c r="F49" s="6">
        <f t="shared" si="6"/>
        <v>18212381.834996037</v>
      </c>
      <c r="G49" s="25">
        <f t="shared" si="6"/>
        <v>18212381.834996037</v>
      </c>
      <c r="H49" s="26">
        <f t="shared" si="6"/>
        <v>91347690.9936289</v>
      </c>
      <c r="I49" s="24">
        <f t="shared" si="6"/>
        <v>163666871.982674</v>
      </c>
      <c r="J49" s="6">
        <f t="shared" si="6"/>
        <v>171195547.67927706</v>
      </c>
      <c r="K49" s="25">
        <f t="shared" si="6"/>
        <v>179070546.78089616</v>
      </c>
    </row>
    <row r="50" spans="1:11" ht="13.5">
      <c r="A50" s="33" t="s">
        <v>52</v>
      </c>
      <c r="B50" s="7">
        <f>+B48-B49</f>
        <v>31704782.0103928</v>
      </c>
      <c r="C50" s="7">
        <f aca="true" t="shared" si="7" ref="C50:K50">+C48-C49</f>
        <v>8537822</v>
      </c>
      <c r="D50" s="69">
        <f t="shared" si="7"/>
        <v>30873037.65912204</v>
      </c>
      <c r="E50" s="70">
        <f t="shared" si="7"/>
        <v>42476092.49160812</v>
      </c>
      <c r="F50" s="7">
        <f t="shared" si="7"/>
        <v>51809032.16500396</v>
      </c>
      <c r="G50" s="71">
        <f t="shared" si="7"/>
        <v>51809032.16500396</v>
      </c>
      <c r="H50" s="72">
        <f t="shared" si="7"/>
        <v>19774686.006371096</v>
      </c>
      <c r="I50" s="70">
        <f t="shared" si="7"/>
        <v>-106358343.982674</v>
      </c>
      <c r="J50" s="7">
        <f t="shared" si="7"/>
        <v>-111250828.67927706</v>
      </c>
      <c r="K50" s="71">
        <f t="shared" si="7"/>
        <v>-116368367.78089616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406755093</v>
      </c>
      <c r="C53" s="6">
        <v>61957912</v>
      </c>
      <c r="D53" s="23">
        <v>367384031</v>
      </c>
      <c r="E53" s="24">
        <v>351782035</v>
      </c>
      <c r="F53" s="6">
        <v>351182165</v>
      </c>
      <c r="G53" s="25">
        <v>351182165</v>
      </c>
      <c r="H53" s="26">
        <v>384261868</v>
      </c>
      <c r="I53" s="24">
        <v>310202031</v>
      </c>
      <c r="J53" s="6">
        <v>324471328</v>
      </c>
      <c r="K53" s="25">
        <v>339397004</v>
      </c>
    </row>
    <row r="54" spans="1:11" ht="13.5">
      <c r="A54" s="22" t="s">
        <v>55</v>
      </c>
      <c r="B54" s="6">
        <v>26356770</v>
      </c>
      <c r="C54" s="6">
        <v>0</v>
      </c>
      <c r="D54" s="23">
        <v>33663491</v>
      </c>
      <c r="E54" s="24">
        <v>43880815</v>
      </c>
      <c r="F54" s="6">
        <v>36037692</v>
      </c>
      <c r="G54" s="25">
        <v>36037692</v>
      </c>
      <c r="H54" s="26">
        <v>0</v>
      </c>
      <c r="I54" s="24">
        <v>37784559</v>
      </c>
      <c r="J54" s="6">
        <v>39522648</v>
      </c>
      <c r="K54" s="25">
        <v>41340692</v>
      </c>
    </row>
    <row r="55" spans="1:11" ht="13.5">
      <c r="A55" s="22" t="s">
        <v>56</v>
      </c>
      <c r="B55" s="6">
        <v>0</v>
      </c>
      <c r="C55" s="6">
        <v>56117517</v>
      </c>
      <c r="D55" s="23">
        <v>56604858</v>
      </c>
      <c r="E55" s="24">
        <v>81788999</v>
      </c>
      <c r="F55" s="6">
        <v>100482550</v>
      </c>
      <c r="G55" s="25">
        <v>100482550</v>
      </c>
      <c r="H55" s="26">
        <v>79416654</v>
      </c>
      <c r="I55" s="24">
        <v>85703999</v>
      </c>
      <c r="J55" s="6">
        <v>89646383</v>
      </c>
      <c r="K55" s="25">
        <v>93770114</v>
      </c>
    </row>
    <row r="56" spans="1:11" ht="13.5">
      <c r="A56" s="22" t="s">
        <v>57</v>
      </c>
      <c r="B56" s="6">
        <v>3373041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10618090</v>
      </c>
      <c r="J56" s="6">
        <v>11106522</v>
      </c>
      <c r="K56" s="25">
        <v>11617422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2213408</v>
      </c>
      <c r="F60" s="6">
        <v>2213408</v>
      </c>
      <c r="G60" s="25">
        <v>2213408</v>
      </c>
      <c r="H60" s="26">
        <v>0</v>
      </c>
      <c r="I60" s="24">
        <v>2213408</v>
      </c>
      <c r="J60" s="6">
        <v>2315225</v>
      </c>
      <c r="K60" s="25">
        <v>2421725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2000000</v>
      </c>
      <c r="C64" s="98">
        <v>3500000</v>
      </c>
      <c r="D64" s="99">
        <v>3500000</v>
      </c>
      <c r="E64" s="97">
        <v>5000000</v>
      </c>
      <c r="F64" s="98">
        <v>5230000</v>
      </c>
      <c r="G64" s="99">
        <v>5230000</v>
      </c>
      <c r="H64" s="100">
        <v>0</v>
      </c>
      <c r="I64" s="97">
        <v>6294000</v>
      </c>
      <c r="J64" s="98">
        <v>6583524</v>
      </c>
      <c r="K64" s="99">
        <v>6886366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1.3471563354155263</v>
      </c>
      <c r="C70" s="5">
        <f aca="true" t="shared" si="8" ref="C70:K70">IF(ISERROR(C71/C72),0,(C71/C72))</f>
        <v>0</v>
      </c>
      <c r="D70" s="5">
        <f t="shared" si="8"/>
        <v>0.00637727081828031</v>
      </c>
      <c r="E70" s="5">
        <f t="shared" si="8"/>
        <v>0.36191019626025916</v>
      </c>
      <c r="F70" s="5">
        <f t="shared" si="8"/>
        <v>0.1529619217404396</v>
      </c>
      <c r="G70" s="5">
        <f t="shared" si="8"/>
        <v>0.1529619217404396</v>
      </c>
      <c r="H70" s="5">
        <f t="shared" si="8"/>
        <v>0.09983341505446447</v>
      </c>
      <c r="I70" s="5">
        <f t="shared" si="8"/>
        <v>1.101466314609888</v>
      </c>
      <c r="J70" s="5">
        <f t="shared" si="8"/>
        <v>1.1014664042221665</v>
      </c>
      <c r="K70" s="5">
        <f t="shared" si="8"/>
        <v>1.1014663308961092</v>
      </c>
    </row>
    <row r="71" spans="1:11" ht="12.75" hidden="1">
      <c r="A71" s="2" t="s">
        <v>120</v>
      </c>
      <c r="B71" s="2">
        <f>+B83</f>
        <v>20522065</v>
      </c>
      <c r="C71" s="2">
        <f aca="true" t="shared" si="9" ref="C71:K71">+C83</f>
        <v>0</v>
      </c>
      <c r="D71" s="2">
        <f t="shared" si="9"/>
        <v>78323</v>
      </c>
      <c r="E71" s="2">
        <f t="shared" si="9"/>
        <v>11187613</v>
      </c>
      <c r="F71" s="2">
        <f t="shared" si="9"/>
        <v>6473879</v>
      </c>
      <c r="G71" s="2">
        <f t="shared" si="9"/>
        <v>6473879</v>
      </c>
      <c r="H71" s="2">
        <f t="shared" si="9"/>
        <v>1171141</v>
      </c>
      <c r="I71" s="2">
        <f t="shared" si="9"/>
        <v>32143446</v>
      </c>
      <c r="J71" s="2">
        <f t="shared" si="9"/>
        <v>33622045</v>
      </c>
      <c r="K71" s="2">
        <f t="shared" si="9"/>
        <v>35168659</v>
      </c>
    </row>
    <row r="72" spans="1:11" ht="12.75" hidden="1">
      <c r="A72" s="2" t="s">
        <v>121</v>
      </c>
      <c r="B72" s="2">
        <f>+B77</f>
        <v>15233618</v>
      </c>
      <c r="C72" s="2">
        <f aca="true" t="shared" si="10" ref="C72:K72">+C77</f>
        <v>165524</v>
      </c>
      <c r="D72" s="2">
        <f t="shared" si="10"/>
        <v>12281586</v>
      </c>
      <c r="E72" s="2">
        <f t="shared" si="10"/>
        <v>30912677</v>
      </c>
      <c r="F72" s="2">
        <f t="shared" si="10"/>
        <v>42323468</v>
      </c>
      <c r="G72" s="2">
        <f t="shared" si="10"/>
        <v>42323468</v>
      </c>
      <c r="H72" s="2">
        <f t="shared" si="10"/>
        <v>11730952</v>
      </c>
      <c r="I72" s="2">
        <f t="shared" si="10"/>
        <v>29182414</v>
      </c>
      <c r="J72" s="2">
        <f t="shared" si="10"/>
        <v>30524803</v>
      </c>
      <c r="K72" s="2">
        <f t="shared" si="10"/>
        <v>31928946</v>
      </c>
    </row>
    <row r="73" spans="1:11" ht="12.75" hidden="1">
      <c r="A73" s="2" t="s">
        <v>122</v>
      </c>
      <c r="B73" s="2">
        <f>+B74</f>
        <v>-773901.5000000021</v>
      </c>
      <c r="C73" s="2">
        <f aca="true" t="shared" si="11" ref="C73:K73">+(C78+C80+C81+C82)-(B78+B80+B81+B82)</f>
        <v>-15353104</v>
      </c>
      <c r="D73" s="2">
        <f t="shared" si="11"/>
        <v>29794124</v>
      </c>
      <c r="E73" s="2">
        <f t="shared" si="11"/>
        <v>-12533863</v>
      </c>
      <c r="F73" s="2">
        <f>+(F78+F80+F81+F82)-(D78+D80+D81+D82)</f>
        <v>-12704124</v>
      </c>
      <c r="G73" s="2">
        <f>+(G78+G80+G81+G82)-(D78+D80+D81+D82)</f>
        <v>-12704124</v>
      </c>
      <c r="H73" s="2">
        <f>+(H78+H80+H81+H82)-(D78+D80+D81+D82)</f>
        <v>-24605609</v>
      </c>
      <c r="I73" s="2">
        <f>+(I78+I80+I81+I82)-(E78+E80+E81+E82)</f>
        <v>15992602</v>
      </c>
      <c r="J73" s="2">
        <f t="shared" si="11"/>
        <v>1292199</v>
      </c>
      <c r="K73" s="2">
        <f t="shared" si="11"/>
        <v>1351641</v>
      </c>
    </row>
    <row r="74" spans="1:11" ht="12.75" hidden="1">
      <c r="A74" s="2" t="s">
        <v>123</v>
      </c>
      <c r="B74" s="2">
        <f>+TREND(C74:E74)</f>
        <v>-773901.5000000021</v>
      </c>
      <c r="C74" s="2">
        <f>+C73</f>
        <v>-15353104</v>
      </c>
      <c r="D74" s="2">
        <f aca="true" t="shared" si="12" ref="D74:K74">+D73</f>
        <v>29794124</v>
      </c>
      <c r="E74" s="2">
        <f t="shared" si="12"/>
        <v>-12533863</v>
      </c>
      <c r="F74" s="2">
        <f t="shared" si="12"/>
        <v>-12704124</v>
      </c>
      <c r="G74" s="2">
        <f t="shared" si="12"/>
        <v>-12704124</v>
      </c>
      <c r="H74" s="2">
        <f t="shared" si="12"/>
        <v>-24605609</v>
      </c>
      <c r="I74" s="2">
        <f t="shared" si="12"/>
        <v>15992602</v>
      </c>
      <c r="J74" s="2">
        <f t="shared" si="12"/>
        <v>1292199</v>
      </c>
      <c r="K74" s="2">
        <f t="shared" si="12"/>
        <v>1351641</v>
      </c>
    </row>
    <row r="75" spans="1:11" ht="12.75" hidden="1">
      <c r="A75" s="2" t="s">
        <v>124</v>
      </c>
      <c r="B75" s="2">
        <f>+B84-(((B80+B81+B78)*B70)-B79)</f>
        <v>17897509.9896072</v>
      </c>
      <c r="C75" s="2">
        <f aca="true" t="shared" si="13" ref="C75:K75">+C84-(((C80+C81+C78)*C70)-C79)</f>
        <v>-8537822</v>
      </c>
      <c r="D75" s="2">
        <f t="shared" si="13"/>
        <v>26550125.34087796</v>
      </c>
      <c r="E75" s="2">
        <f t="shared" si="13"/>
        <v>15658331.508391881</v>
      </c>
      <c r="F75" s="2">
        <f t="shared" si="13"/>
        <v>18212381.834996037</v>
      </c>
      <c r="G75" s="2">
        <f t="shared" si="13"/>
        <v>18212381.834996037</v>
      </c>
      <c r="H75" s="2">
        <f t="shared" si="13"/>
        <v>91347690.9936289</v>
      </c>
      <c r="I75" s="2">
        <f t="shared" si="13"/>
        <v>163666871.982674</v>
      </c>
      <c r="J75" s="2">
        <f t="shared" si="13"/>
        <v>171195547.67927706</v>
      </c>
      <c r="K75" s="2">
        <f t="shared" si="13"/>
        <v>179070546.78089616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15233618</v>
      </c>
      <c r="C77" s="3">
        <v>165524</v>
      </c>
      <c r="D77" s="3">
        <v>12281586</v>
      </c>
      <c r="E77" s="3">
        <v>30912677</v>
      </c>
      <c r="F77" s="3">
        <v>42323468</v>
      </c>
      <c r="G77" s="3">
        <v>42323468</v>
      </c>
      <c r="H77" s="3">
        <v>11730952</v>
      </c>
      <c r="I77" s="3">
        <v>29182414</v>
      </c>
      <c r="J77" s="3">
        <v>30524803</v>
      </c>
      <c r="K77" s="3">
        <v>31928946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31627140</v>
      </c>
      <c r="C79" s="3">
        <v>-8537822</v>
      </c>
      <c r="D79" s="3">
        <v>26707214</v>
      </c>
      <c r="E79" s="3">
        <v>20036982</v>
      </c>
      <c r="F79" s="3">
        <v>20036982</v>
      </c>
      <c r="G79" s="3">
        <v>20036982</v>
      </c>
      <c r="H79" s="3">
        <v>91350384</v>
      </c>
      <c r="I79" s="3">
        <v>194608518</v>
      </c>
      <c r="J79" s="3">
        <v>203560510</v>
      </c>
      <c r="K79" s="3">
        <v>212924294</v>
      </c>
    </row>
    <row r="80" spans="1:11" ht="12.75" hidden="1">
      <c r="A80" s="1" t="s">
        <v>69</v>
      </c>
      <c r="B80" s="3">
        <v>1061328</v>
      </c>
      <c r="C80" s="3">
        <v>-5798631</v>
      </c>
      <c r="D80" s="3">
        <v>5953832</v>
      </c>
      <c r="E80" s="3">
        <v>7100731</v>
      </c>
      <c r="F80" s="3">
        <v>6930470</v>
      </c>
      <c r="G80" s="3">
        <v>6930470</v>
      </c>
      <c r="H80" s="3">
        <v>7353644</v>
      </c>
      <c r="I80" s="3">
        <v>11593651</v>
      </c>
      <c r="J80" s="3">
        <v>12126957</v>
      </c>
      <c r="K80" s="3">
        <v>12684796</v>
      </c>
    </row>
    <row r="81" spans="1:11" ht="12.75" hidden="1">
      <c r="A81" s="1" t="s">
        <v>70</v>
      </c>
      <c r="B81" s="3">
        <v>9130236</v>
      </c>
      <c r="C81" s="3">
        <v>637091</v>
      </c>
      <c r="D81" s="3">
        <v>18678752</v>
      </c>
      <c r="E81" s="3">
        <v>4997990</v>
      </c>
      <c r="F81" s="3">
        <v>4997990</v>
      </c>
      <c r="G81" s="3">
        <v>4997990</v>
      </c>
      <c r="H81" s="3">
        <v>-7326669</v>
      </c>
      <c r="I81" s="3">
        <v>16497672</v>
      </c>
      <c r="J81" s="3">
        <v>17256565</v>
      </c>
      <c r="K81" s="3">
        <v>18050367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20522065</v>
      </c>
      <c r="C83" s="3">
        <v>0</v>
      </c>
      <c r="D83" s="3">
        <v>78323</v>
      </c>
      <c r="E83" s="3">
        <v>11187613</v>
      </c>
      <c r="F83" s="3">
        <v>6473879</v>
      </c>
      <c r="G83" s="3">
        <v>6473879</v>
      </c>
      <c r="H83" s="3">
        <v>1171141</v>
      </c>
      <c r="I83" s="3">
        <v>32143446</v>
      </c>
      <c r="J83" s="3">
        <v>33622045</v>
      </c>
      <c r="K83" s="3">
        <v>35168659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5725994</v>
      </c>
      <c r="C5" s="6">
        <v>0</v>
      </c>
      <c r="D5" s="23">
        <v>15789441</v>
      </c>
      <c r="E5" s="24">
        <v>14844257</v>
      </c>
      <c r="F5" s="6">
        <v>14985253</v>
      </c>
      <c r="G5" s="25">
        <v>14985253</v>
      </c>
      <c r="H5" s="26">
        <v>16668647</v>
      </c>
      <c r="I5" s="24">
        <v>16615947</v>
      </c>
      <c r="J5" s="6">
        <v>16680571</v>
      </c>
      <c r="K5" s="25">
        <v>17714766</v>
      </c>
    </row>
    <row r="6" spans="1:11" ht="13.5">
      <c r="A6" s="22" t="s">
        <v>19</v>
      </c>
      <c r="B6" s="6">
        <v>202400</v>
      </c>
      <c r="C6" s="6">
        <v>86</v>
      </c>
      <c r="D6" s="23">
        <v>245994</v>
      </c>
      <c r="E6" s="24">
        <v>215476</v>
      </c>
      <c r="F6" s="6">
        <v>285476</v>
      </c>
      <c r="G6" s="25">
        <v>285476</v>
      </c>
      <c r="H6" s="26">
        <v>272534</v>
      </c>
      <c r="I6" s="24">
        <v>259324</v>
      </c>
      <c r="J6" s="6">
        <v>318644</v>
      </c>
      <c r="K6" s="25">
        <v>338401</v>
      </c>
    </row>
    <row r="7" spans="1:11" ht="13.5">
      <c r="A7" s="22" t="s">
        <v>20</v>
      </c>
      <c r="B7" s="6">
        <v>8198053</v>
      </c>
      <c r="C7" s="6">
        <v>1907609</v>
      </c>
      <c r="D7" s="23">
        <v>-26788977</v>
      </c>
      <c r="E7" s="24">
        <v>12371255</v>
      </c>
      <c r="F7" s="6">
        <v>15371255</v>
      </c>
      <c r="G7" s="25">
        <v>15371255</v>
      </c>
      <c r="H7" s="26">
        <v>43906965</v>
      </c>
      <c r="I7" s="24">
        <v>16201303</v>
      </c>
      <c r="J7" s="6">
        <v>17157180</v>
      </c>
      <c r="K7" s="25">
        <v>18220925</v>
      </c>
    </row>
    <row r="8" spans="1:11" ht="13.5">
      <c r="A8" s="22" t="s">
        <v>21</v>
      </c>
      <c r="B8" s="6">
        <v>232506794</v>
      </c>
      <c r="C8" s="6">
        <v>5973267</v>
      </c>
      <c r="D8" s="23">
        <v>225508196</v>
      </c>
      <c r="E8" s="24">
        <v>284264000</v>
      </c>
      <c r="F8" s="6">
        <v>339857800</v>
      </c>
      <c r="G8" s="25">
        <v>339857800</v>
      </c>
      <c r="H8" s="26">
        <v>275611146</v>
      </c>
      <c r="I8" s="24">
        <v>289301700</v>
      </c>
      <c r="J8" s="6">
        <v>307676900</v>
      </c>
      <c r="K8" s="25">
        <v>309281000</v>
      </c>
    </row>
    <row r="9" spans="1:11" ht="13.5">
      <c r="A9" s="22" t="s">
        <v>22</v>
      </c>
      <c r="B9" s="6">
        <v>15684185</v>
      </c>
      <c r="C9" s="6">
        <v>-6314233</v>
      </c>
      <c r="D9" s="23">
        <v>8158797</v>
      </c>
      <c r="E9" s="24">
        <v>92187049</v>
      </c>
      <c r="F9" s="6">
        <v>98492548</v>
      </c>
      <c r="G9" s="25">
        <v>98492548</v>
      </c>
      <c r="H9" s="26">
        <v>15902856</v>
      </c>
      <c r="I9" s="24">
        <v>94908588</v>
      </c>
      <c r="J9" s="6">
        <v>87697013</v>
      </c>
      <c r="K9" s="25">
        <v>111851813</v>
      </c>
    </row>
    <row r="10" spans="1:11" ht="25.5">
      <c r="A10" s="27" t="s">
        <v>114</v>
      </c>
      <c r="B10" s="28">
        <f>SUM(B5:B9)</f>
        <v>262317426</v>
      </c>
      <c r="C10" s="29">
        <f aca="true" t="shared" si="0" ref="C10:K10">SUM(C5:C9)</f>
        <v>1566729</v>
      </c>
      <c r="D10" s="30">
        <f t="shared" si="0"/>
        <v>222913451</v>
      </c>
      <c r="E10" s="28">
        <f t="shared" si="0"/>
        <v>403882037</v>
      </c>
      <c r="F10" s="29">
        <f t="shared" si="0"/>
        <v>468992332</v>
      </c>
      <c r="G10" s="31">
        <f t="shared" si="0"/>
        <v>468992332</v>
      </c>
      <c r="H10" s="32">
        <f t="shared" si="0"/>
        <v>352362148</v>
      </c>
      <c r="I10" s="28">
        <f t="shared" si="0"/>
        <v>417286862</v>
      </c>
      <c r="J10" s="29">
        <f t="shared" si="0"/>
        <v>429530308</v>
      </c>
      <c r="K10" s="31">
        <f t="shared" si="0"/>
        <v>457406905</v>
      </c>
    </row>
    <row r="11" spans="1:11" ht="13.5">
      <c r="A11" s="22" t="s">
        <v>23</v>
      </c>
      <c r="B11" s="6">
        <v>115469904</v>
      </c>
      <c r="C11" s="6">
        <v>3061403</v>
      </c>
      <c r="D11" s="23">
        <v>126576696</v>
      </c>
      <c r="E11" s="24">
        <v>146798013</v>
      </c>
      <c r="F11" s="6">
        <v>157630115</v>
      </c>
      <c r="G11" s="25">
        <v>157630115</v>
      </c>
      <c r="H11" s="26">
        <v>123825541</v>
      </c>
      <c r="I11" s="24">
        <v>164508200</v>
      </c>
      <c r="J11" s="6">
        <v>165136559</v>
      </c>
      <c r="K11" s="25">
        <v>175847647</v>
      </c>
    </row>
    <row r="12" spans="1:11" ht="13.5">
      <c r="A12" s="22" t="s">
        <v>24</v>
      </c>
      <c r="B12" s="6">
        <v>18411388</v>
      </c>
      <c r="C12" s="6">
        <v>982</v>
      </c>
      <c r="D12" s="23">
        <v>22623855</v>
      </c>
      <c r="E12" s="24">
        <v>24605583</v>
      </c>
      <c r="F12" s="6">
        <v>25293733</v>
      </c>
      <c r="G12" s="25">
        <v>25293733</v>
      </c>
      <c r="H12" s="26">
        <v>21479378</v>
      </c>
      <c r="I12" s="24">
        <v>24922059</v>
      </c>
      <c r="J12" s="6">
        <v>27908264</v>
      </c>
      <c r="K12" s="25">
        <v>29722302</v>
      </c>
    </row>
    <row r="13" spans="1:11" ht="13.5">
      <c r="A13" s="22" t="s">
        <v>115</v>
      </c>
      <c r="B13" s="6">
        <v>35084457</v>
      </c>
      <c r="C13" s="6">
        <v>40945449</v>
      </c>
      <c r="D13" s="23">
        <v>0</v>
      </c>
      <c r="E13" s="24">
        <v>51564174</v>
      </c>
      <c r="F13" s="6">
        <v>51564174</v>
      </c>
      <c r="G13" s="25">
        <v>51564174</v>
      </c>
      <c r="H13" s="26">
        <v>0</v>
      </c>
      <c r="I13" s="24">
        <v>56720593</v>
      </c>
      <c r="J13" s="6">
        <v>60067107</v>
      </c>
      <c r="K13" s="25">
        <v>63791268</v>
      </c>
    </row>
    <row r="14" spans="1:11" ht="13.5">
      <c r="A14" s="22" t="s">
        <v>25</v>
      </c>
      <c r="B14" s="6">
        <v>130606</v>
      </c>
      <c r="C14" s="6">
        <v>130200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2093833</v>
      </c>
      <c r="C15" s="6">
        <v>575961</v>
      </c>
      <c r="D15" s="23">
        <v>7156316</v>
      </c>
      <c r="E15" s="24">
        <v>13726483</v>
      </c>
      <c r="F15" s="6">
        <v>11721184</v>
      </c>
      <c r="G15" s="25">
        <v>11721184</v>
      </c>
      <c r="H15" s="26">
        <v>6134818</v>
      </c>
      <c r="I15" s="24">
        <v>15468520</v>
      </c>
      <c r="J15" s="6">
        <v>13941274</v>
      </c>
      <c r="K15" s="25">
        <v>14862270</v>
      </c>
    </row>
    <row r="16" spans="1:11" ht="13.5">
      <c r="A16" s="22" t="s">
        <v>21</v>
      </c>
      <c r="B16" s="6">
        <v>4256908</v>
      </c>
      <c r="C16" s="6">
        <v>0</v>
      </c>
      <c r="D16" s="23">
        <v>5090941</v>
      </c>
      <c r="E16" s="24">
        <v>7285423</v>
      </c>
      <c r="F16" s="6">
        <v>13959658</v>
      </c>
      <c r="G16" s="25">
        <v>13959658</v>
      </c>
      <c r="H16" s="26">
        <v>6926408</v>
      </c>
      <c r="I16" s="24">
        <v>6970561</v>
      </c>
      <c r="J16" s="6">
        <v>6111024</v>
      </c>
      <c r="K16" s="25">
        <v>6489910</v>
      </c>
    </row>
    <row r="17" spans="1:11" ht="13.5">
      <c r="A17" s="22" t="s">
        <v>27</v>
      </c>
      <c r="B17" s="6">
        <v>71523340</v>
      </c>
      <c r="C17" s="6">
        <v>324832</v>
      </c>
      <c r="D17" s="23">
        <v>91459958</v>
      </c>
      <c r="E17" s="24">
        <v>128047345</v>
      </c>
      <c r="F17" s="6">
        <v>115756765</v>
      </c>
      <c r="G17" s="25">
        <v>115756765</v>
      </c>
      <c r="H17" s="26">
        <v>75888529</v>
      </c>
      <c r="I17" s="24">
        <v>129329921</v>
      </c>
      <c r="J17" s="6">
        <v>141019473</v>
      </c>
      <c r="K17" s="25">
        <v>151524991</v>
      </c>
    </row>
    <row r="18" spans="1:11" ht="13.5">
      <c r="A18" s="33" t="s">
        <v>28</v>
      </c>
      <c r="B18" s="34">
        <f>SUM(B11:B17)</f>
        <v>246970436</v>
      </c>
      <c r="C18" s="35">
        <f aca="true" t="shared" si="1" ref="C18:K18">SUM(C11:C17)</f>
        <v>45038827</v>
      </c>
      <c r="D18" s="36">
        <f t="shared" si="1"/>
        <v>252907766</v>
      </c>
      <c r="E18" s="34">
        <f t="shared" si="1"/>
        <v>372027021</v>
      </c>
      <c r="F18" s="35">
        <f t="shared" si="1"/>
        <v>375925629</v>
      </c>
      <c r="G18" s="37">
        <f t="shared" si="1"/>
        <v>375925629</v>
      </c>
      <c r="H18" s="38">
        <f t="shared" si="1"/>
        <v>234254674</v>
      </c>
      <c r="I18" s="34">
        <f t="shared" si="1"/>
        <v>397919854</v>
      </c>
      <c r="J18" s="35">
        <f t="shared" si="1"/>
        <v>414183701</v>
      </c>
      <c r="K18" s="37">
        <f t="shared" si="1"/>
        <v>442238388</v>
      </c>
    </row>
    <row r="19" spans="1:11" ht="13.5">
      <c r="A19" s="33" t="s">
        <v>29</v>
      </c>
      <c r="B19" s="39">
        <f>+B10-B18</f>
        <v>15346990</v>
      </c>
      <c r="C19" s="40">
        <f aca="true" t="shared" si="2" ref="C19:K19">+C10-C18</f>
        <v>-43472098</v>
      </c>
      <c r="D19" s="41">
        <f t="shared" si="2"/>
        <v>-29994315</v>
      </c>
      <c r="E19" s="39">
        <f t="shared" si="2"/>
        <v>31855016</v>
      </c>
      <c r="F19" s="40">
        <f t="shared" si="2"/>
        <v>93066703</v>
      </c>
      <c r="G19" s="42">
        <f t="shared" si="2"/>
        <v>93066703</v>
      </c>
      <c r="H19" s="43">
        <f t="shared" si="2"/>
        <v>118107474</v>
      </c>
      <c r="I19" s="39">
        <f t="shared" si="2"/>
        <v>19367008</v>
      </c>
      <c r="J19" s="40">
        <f t="shared" si="2"/>
        <v>15346607</v>
      </c>
      <c r="K19" s="42">
        <f t="shared" si="2"/>
        <v>15168517</v>
      </c>
    </row>
    <row r="20" spans="1:11" ht="25.5">
      <c r="A20" s="44" t="s">
        <v>30</v>
      </c>
      <c r="B20" s="45">
        <v>58050000</v>
      </c>
      <c r="C20" s="46">
        <v>7752008</v>
      </c>
      <c r="D20" s="47">
        <v>87278001</v>
      </c>
      <c r="E20" s="45">
        <v>69802000</v>
      </c>
      <c r="F20" s="46">
        <v>18800000</v>
      </c>
      <c r="G20" s="48">
        <v>18800000</v>
      </c>
      <c r="H20" s="49">
        <v>71045471</v>
      </c>
      <c r="I20" s="45">
        <v>120654048</v>
      </c>
      <c r="J20" s="46">
        <v>72677300</v>
      </c>
      <c r="K20" s="48">
        <v>77941152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73396990</v>
      </c>
      <c r="C22" s="58">
        <f aca="true" t="shared" si="3" ref="C22:K22">SUM(C19:C21)</f>
        <v>-35720090</v>
      </c>
      <c r="D22" s="59">
        <f t="shared" si="3"/>
        <v>57283686</v>
      </c>
      <c r="E22" s="57">
        <f t="shared" si="3"/>
        <v>101657016</v>
      </c>
      <c r="F22" s="58">
        <f t="shared" si="3"/>
        <v>111866703</v>
      </c>
      <c r="G22" s="60">
        <f t="shared" si="3"/>
        <v>111866703</v>
      </c>
      <c r="H22" s="61">
        <f t="shared" si="3"/>
        <v>189152945</v>
      </c>
      <c r="I22" s="57">
        <f t="shared" si="3"/>
        <v>140021056</v>
      </c>
      <c r="J22" s="58">
        <f t="shared" si="3"/>
        <v>88023907</v>
      </c>
      <c r="K22" s="60">
        <f t="shared" si="3"/>
        <v>93109669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73396990</v>
      </c>
      <c r="C24" s="40">
        <f aca="true" t="shared" si="4" ref="C24:K24">SUM(C22:C23)</f>
        <v>-35720090</v>
      </c>
      <c r="D24" s="41">
        <f t="shared" si="4"/>
        <v>57283686</v>
      </c>
      <c r="E24" s="39">
        <f t="shared" si="4"/>
        <v>101657016</v>
      </c>
      <c r="F24" s="40">
        <f t="shared" si="4"/>
        <v>111866703</v>
      </c>
      <c r="G24" s="42">
        <f t="shared" si="4"/>
        <v>111866703</v>
      </c>
      <c r="H24" s="43">
        <f t="shared" si="4"/>
        <v>189152945</v>
      </c>
      <c r="I24" s="39">
        <f t="shared" si="4"/>
        <v>140021056</v>
      </c>
      <c r="J24" s="40">
        <f t="shared" si="4"/>
        <v>88023907</v>
      </c>
      <c r="K24" s="42">
        <f t="shared" si="4"/>
        <v>93109669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79642938</v>
      </c>
      <c r="C27" s="7">
        <v>-193465705</v>
      </c>
      <c r="D27" s="69">
        <v>63232379</v>
      </c>
      <c r="E27" s="70">
        <v>81182001</v>
      </c>
      <c r="F27" s="7">
        <v>106730486</v>
      </c>
      <c r="G27" s="71">
        <v>106730486</v>
      </c>
      <c r="H27" s="72">
        <v>109320549</v>
      </c>
      <c r="I27" s="70">
        <v>140131145</v>
      </c>
      <c r="J27" s="7">
        <v>88023534</v>
      </c>
      <c r="K27" s="71">
        <v>93334607</v>
      </c>
    </row>
    <row r="28" spans="1:11" ht="13.5">
      <c r="A28" s="73" t="s">
        <v>34</v>
      </c>
      <c r="B28" s="6">
        <v>58050000</v>
      </c>
      <c r="C28" s="6">
        <v>-138439670</v>
      </c>
      <c r="D28" s="23">
        <v>42884482</v>
      </c>
      <c r="E28" s="24">
        <v>51002001</v>
      </c>
      <c r="F28" s="6">
        <v>71601800</v>
      </c>
      <c r="G28" s="25">
        <v>71601800</v>
      </c>
      <c r="H28" s="26">
        <v>0</v>
      </c>
      <c r="I28" s="24">
        <v>120654048</v>
      </c>
      <c r="J28" s="6">
        <v>73586130</v>
      </c>
      <c r="K28" s="25">
        <v>80691582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21592938</v>
      </c>
      <c r="C31" s="6">
        <v>-15085833</v>
      </c>
      <c r="D31" s="23">
        <v>14230963</v>
      </c>
      <c r="E31" s="24">
        <v>30180000</v>
      </c>
      <c r="F31" s="6">
        <v>35128686</v>
      </c>
      <c r="G31" s="25">
        <v>35128686</v>
      </c>
      <c r="H31" s="26">
        <v>0</v>
      </c>
      <c r="I31" s="24">
        <v>19477097</v>
      </c>
      <c r="J31" s="6">
        <v>14437404</v>
      </c>
      <c r="K31" s="25">
        <v>12643025</v>
      </c>
    </row>
    <row r="32" spans="1:11" ht="13.5">
      <c r="A32" s="33" t="s">
        <v>37</v>
      </c>
      <c r="B32" s="7">
        <f>SUM(B28:B31)</f>
        <v>79642938</v>
      </c>
      <c r="C32" s="7">
        <f aca="true" t="shared" si="5" ref="C32:K32">SUM(C28:C31)</f>
        <v>-153525503</v>
      </c>
      <c r="D32" s="69">
        <f t="shared" si="5"/>
        <v>57115445</v>
      </c>
      <c r="E32" s="70">
        <f t="shared" si="5"/>
        <v>81182001</v>
      </c>
      <c r="F32" s="7">
        <f t="shared" si="5"/>
        <v>106730486</v>
      </c>
      <c r="G32" s="71">
        <f t="shared" si="5"/>
        <v>106730486</v>
      </c>
      <c r="H32" s="72">
        <f t="shared" si="5"/>
        <v>0</v>
      </c>
      <c r="I32" s="70">
        <f t="shared" si="5"/>
        <v>140131145</v>
      </c>
      <c r="J32" s="7">
        <f t="shared" si="5"/>
        <v>88023534</v>
      </c>
      <c r="K32" s="71">
        <f t="shared" si="5"/>
        <v>93334607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140753765</v>
      </c>
      <c r="C35" s="6">
        <v>-16731909</v>
      </c>
      <c r="D35" s="23">
        <v>181773265</v>
      </c>
      <c r="E35" s="24">
        <v>197031482</v>
      </c>
      <c r="F35" s="6">
        <v>191015994</v>
      </c>
      <c r="G35" s="25">
        <v>191015994</v>
      </c>
      <c r="H35" s="26">
        <v>334071809</v>
      </c>
      <c r="I35" s="24">
        <v>208053703</v>
      </c>
      <c r="J35" s="6">
        <v>202992801</v>
      </c>
      <c r="K35" s="25">
        <v>388068932</v>
      </c>
    </row>
    <row r="36" spans="1:11" ht="13.5">
      <c r="A36" s="22" t="s">
        <v>40</v>
      </c>
      <c r="B36" s="6">
        <v>455298657</v>
      </c>
      <c r="C36" s="6">
        <v>-32914234</v>
      </c>
      <c r="D36" s="23">
        <v>610469364</v>
      </c>
      <c r="E36" s="24">
        <v>531722797</v>
      </c>
      <c r="F36" s="6">
        <v>536671283</v>
      </c>
      <c r="G36" s="25">
        <v>536671283</v>
      </c>
      <c r="H36" s="26">
        <v>647182350</v>
      </c>
      <c r="I36" s="24">
        <v>566663356</v>
      </c>
      <c r="J36" s="6">
        <v>594887387</v>
      </c>
      <c r="K36" s="25">
        <v>635019724</v>
      </c>
    </row>
    <row r="37" spans="1:11" ht="13.5">
      <c r="A37" s="22" t="s">
        <v>41</v>
      </c>
      <c r="B37" s="6">
        <v>22394446</v>
      </c>
      <c r="C37" s="6">
        <v>-14856941</v>
      </c>
      <c r="D37" s="23">
        <v>91111134</v>
      </c>
      <c r="E37" s="24">
        <v>27409317</v>
      </c>
      <c r="F37" s="6">
        <v>28243317</v>
      </c>
      <c r="G37" s="25">
        <v>28243317</v>
      </c>
      <c r="H37" s="26">
        <v>60085807</v>
      </c>
      <c r="I37" s="24">
        <v>30831520</v>
      </c>
      <c r="J37" s="6">
        <v>34016732</v>
      </c>
      <c r="K37" s="25">
        <v>-5979566</v>
      </c>
    </row>
    <row r="38" spans="1:11" ht="13.5">
      <c r="A38" s="22" t="s">
        <v>42</v>
      </c>
      <c r="B38" s="6">
        <v>5120061</v>
      </c>
      <c r="C38" s="6">
        <v>930891</v>
      </c>
      <c r="D38" s="23">
        <v>438421</v>
      </c>
      <c r="E38" s="24">
        <v>6724004</v>
      </c>
      <c r="F38" s="6">
        <v>6724004</v>
      </c>
      <c r="G38" s="25">
        <v>6724004</v>
      </c>
      <c r="H38" s="26">
        <v>325843</v>
      </c>
      <c r="I38" s="24">
        <v>12688939</v>
      </c>
      <c r="J38" s="6">
        <v>8433202</v>
      </c>
      <c r="K38" s="25">
        <v>6584391</v>
      </c>
    </row>
    <row r="39" spans="1:11" ht="13.5">
      <c r="A39" s="22" t="s">
        <v>43</v>
      </c>
      <c r="B39" s="6">
        <v>568537915</v>
      </c>
      <c r="C39" s="6">
        <v>0</v>
      </c>
      <c r="D39" s="23">
        <v>643409381</v>
      </c>
      <c r="E39" s="24">
        <v>694620958</v>
      </c>
      <c r="F39" s="6">
        <v>580853253</v>
      </c>
      <c r="G39" s="25">
        <v>580853253</v>
      </c>
      <c r="H39" s="26">
        <v>731689539</v>
      </c>
      <c r="I39" s="24">
        <v>591175544</v>
      </c>
      <c r="J39" s="6">
        <v>667406347</v>
      </c>
      <c r="K39" s="25">
        <v>929374162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110542553</v>
      </c>
      <c r="C42" s="6">
        <v>33432</v>
      </c>
      <c r="D42" s="23">
        <v>4709583</v>
      </c>
      <c r="E42" s="24">
        <v>371481940</v>
      </c>
      <c r="F42" s="6">
        <v>378741515</v>
      </c>
      <c r="G42" s="25">
        <v>378741515</v>
      </c>
      <c r="H42" s="26">
        <v>378084487</v>
      </c>
      <c r="I42" s="24">
        <v>265889013</v>
      </c>
      <c r="J42" s="6">
        <v>258222370</v>
      </c>
      <c r="K42" s="25">
        <v>256149419</v>
      </c>
    </row>
    <row r="43" spans="1:11" ht="13.5">
      <c r="A43" s="22" t="s">
        <v>46</v>
      </c>
      <c r="B43" s="6">
        <v>-74850934</v>
      </c>
      <c r="C43" s="6">
        <v>0</v>
      </c>
      <c r="D43" s="23">
        <v>-16558950</v>
      </c>
      <c r="E43" s="24">
        <v>-98080997</v>
      </c>
      <c r="F43" s="6">
        <v>-111730486</v>
      </c>
      <c r="G43" s="25">
        <v>-111730486</v>
      </c>
      <c r="H43" s="26">
        <v>0</v>
      </c>
      <c r="I43" s="24">
        <v>-140131145</v>
      </c>
      <c r="J43" s="6">
        <v>-88023534</v>
      </c>
      <c r="K43" s="25">
        <v>-93334607</v>
      </c>
    </row>
    <row r="44" spans="1:11" ht="13.5">
      <c r="A44" s="22" t="s">
        <v>47</v>
      </c>
      <c r="B44" s="6">
        <v>-3318716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134319513</v>
      </c>
      <c r="C45" s="7">
        <v>434580</v>
      </c>
      <c r="D45" s="69">
        <v>186384520</v>
      </c>
      <c r="E45" s="70">
        <v>273400943</v>
      </c>
      <c r="F45" s="7">
        <v>299343536</v>
      </c>
      <c r="G45" s="71">
        <v>299343536</v>
      </c>
      <c r="H45" s="72">
        <v>451448393</v>
      </c>
      <c r="I45" s="70">
        <v>157547696</v>
      </c>
      <c r="J45" s="7">
        <v>170145886</v>
      </c>
      <c r="K45" s="71">
        <v>162814812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134319513</v>
      </c>
      <c r="C48" s="6">
        <v>1042372</v>
      </c>
      <c r="D48" s="23">
        <v>141008230</v>
      </c>
      <c r="E48" s="24">
        <v>184454680</v>
      </c>
      <c r="F48" s="6">
        <v>178439192</v>
      </c>
      <c r="G48" s="25">
        <v>178439192</v>
      </c>
      <c r="H48" s="26">
        <v>300876499</v>
      </c>
      <c r="I48" s="24">
        <v>193598488</v>
      </c>
      <c r="J48" s="6">
        <v>197462475</v>
      </c>
      <c r="K48" s="25">
        <v>368874206</v>
      </c>
    </row>
    <row r="49" spans="1:11" ht="13.5">
      <c r="A49" s="22" t="s">
        <v>51</v>
      </c>
      <c r="B49" s="6">
        <f>+B75</f>
        <v>16814318.61667575</v>
      </c>
      <c r="C49" s="6">
        <f aca="true" t="shared" si="6" ref="C49:K49">+C75</f>
        <v>-16882116</v>
      </c>
      <c r="D49" s="23">
        <f t="shared" si="6"/>
        <v>72518749.23099169</v>
      </c>
      <c r="E49" s="24">
        <f t="shared" si="6"/>
        <v>5864510.524281355</v>
      </c>
      <c r="F49" s="6">
        <f t="shared" si="6"/>
        <v>6761675.102018667</v>
      </c>
      <c r="G49" s="25">
        <f t="shared" si="6"/>
        <v>6761675.102018667</v>
      </c>
      <c r="H49" s="26">
        <f t="shared" si="6"/>
        <v>8441265.098134223</v>
      </c>
      <c r="I49" s="24">
        <f t="shared" si="6"/>
        <v>3559716.918874262</v>
      </c>
      <c r="J49" s="6">
        <f t="shared" si="6"/>
        <v>17296464.24860172</v>
      </c>
      <c r="K49" s="25">
        <f t="shared" si="6"/>
        <v>-23073815.474486656</v>
      </c>
    </row>
    <row r="50" spans="1:11" ht="13.5">
      <c r="A50" s="33" t="s">
        <v>52</v>
      </c>
      <c r="B50" s="7">
        <f>+B48-B49</f>
        <v>117505194.38332425</v>
      </c>
      <c r="C50" s="7">
        <f aca="true" t="shared" si="7" ref="C50:K50">+C48-C49</f>
        <v>17924488</v>
      </c>
      <c r="D50" s="69">
        <f t="shared" si="7"/>
        <v>68489480.76900831</v>
      </c>
      <c r="E50" s="70">
        <f t="shared" si="7"/>
        <v>178590169.47571865</v>
      </c>
      <c r="F50" s="7">
        <f t="shared" si="7"/>
        <v>171677516.89798135</v>
      </c>
      <c r="G50" s="71">
        <f t="shared" si="7"/>
        <v>171677516.89798135</v>
      </c>
      <c r="H50" s="72">
        <f t="shared" si="7"/>
        <v>292435233.9018658</v>
      </c>
      <c r="I50" s="70">
        <f t="shared" si="7"/>
        <v>190038771.08112574</v>
      </c>
      <c r="J50" s="7">
        <f t="shared" si="7"/>
        <v>180166010.75139827</v>
      </c>
      <c r="K50" s="71">
        <f t="shared" si="7"/>
        <v>391948021.47448665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455298657</v>
      </c>
      <c r="C53" s="6">
        <v>46640561</v>
      </c>
      <c r="D53" s="23">
        <v>-33960159</v>
      </c>
      <c r="E53" s="24">
        <v>473280884</v>
      </c>
      <c r="F53" s="6">
        <v>536671283</v>
      </c>
      <c r="G53" s="25">
        <v>536671283</v>
      </c>
      <c r="H53" s="26">
        <v>2497379</v>
      </c>
      <c r="I53" s="24">
        <v>566663356</v>
      </c>
      <c r="J53" s="6">
        <v>594887387</v>
      </c>
      <c r="K53" s="25">
        <v>635019724</v>
      </c>
    </row>
    <row r="54" spans="1:11" ht="13.5">
      <c r="A54" s="22" t="s">
        <v>55</v>
      </c>
      <c r="B54" s="6">
        <v>35084457</v>
      </c>
      <c r="C54" s="6">
        <v>0</v>
      </c>
      <c r="D54" s="23">
        <v>0</v>
      </c>
      <c r="E54" s="24">
        <v>51564174</v>
      </c>
      <c r="F54" s="6">
        <v>51564174</v>
      </c>
      <c r="G54" s="25">
        <v>51564174</v>
      </c>
      <c r="H54" s="26">
        <v>0</v>
      </c>
      <c r="I54" s="24">
        <v>56720593</v>
      </c>
      <c r="J54" s="6">
        <v>60067107</v>
      </c>
      <c r="K54" s="25">
        <v>63791268</v>
      </c>
    </row>
    <row r="55" spans="1:11" ht="13.5">
      <c r="A55" s="22" t="s">
        <v>56</v>
      </c>
      <c r="B55" s="6">
        <v>0</v>
      </c>
      <c r="C55" s="6">
        <v>-70370167</v>
      </c>
      <c r="D55" s="23">
        <v>14250506</v>
      </c>
      <c r="E55" s="24">
        <v>0</v>
      </c>
      <c r="F55" s="6">
        <v>0</v>
      </c>
      <c r="G55" s="25">
        <v>0</v>
      </c>
      <c r="H55" s="26">
        <v>65246744</v>
      </c>
      <c r="I55" s="24">
        <v>30149834</v>
      </c>
      <c r="J55" s="6">
        <v>11399834</v>
      </c>
      <c r="K55" s="25">
        <v>9950655</v>
      </c>
    </row>
    <row r="56" spans="1:11" ht="13.5">
      <c r="A56" s="22" t="s">
        <v>57</v>
      </c>
      <c r="B56" s="6">
        <v>4571579</v>
      </c>
      <c r="C56" s="6">
        <v>104558</v>
      </c>
      <c r="D56" s="23">
        <v>12225791</v>
      </c>
      <c r="E56" s="24">
        <v>18565655</v>
      </c>
      <c r="F56" s="6">
        <v>20091105</v>
      </c>
      <c r="G56" s="25">
        <v>20091105</v>
      </c>
      <c r="H56" s="26">
        <v>14131752</v>
      </c>
      <c r="I56" s="24">
        <v>18846421</v>
      </c>
      <c r="J56" s="6">
        <v>19890127</v>
      </c>
      <c r="K56" s="25">
        <v>21232831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31000</v>
      </c>
      <c r="E59" s="24">
        <v>78000</v>
      </c>
      <c r="F59" s="6">
        <v>78000</v>
      </c>
      <c r="G59" s="25">
        <v>78000</v>
      </c>
      <c r="H59" s="26">
        <v>0</v>
      </c>
      <c r="I59" s="24">
        <v>50000</v>
      </c>
      <c r="J59" s="6">
        <v>8930</v>
      </c>
      <c r="K59" s="25">
        <v>9483</v>
      </c>
    </row>
    <row r="60" spans="1:11" ht="13.5">
      <c r="A60" s="90" t="s">
        <v>60</v>
      </c>
      <c r="B60" s="6">
        <v>0</v>
      </c>
      <c r="C60" s="6">
        <v>1086405</v>
      </c>
      <c r="D60" s="23">
        <v>227678</v>
      </c>
      <c r="E60" s="24">
        <v>344743</v>
      </c>
      <c r="F60" s="6">
        <v>344743</v>
      </c>
      <c r="G60" s="25">
        <v>344743</v>
      </c>
      <c r="H60" s="26">
        <v>0</v>
      </c>
      <c r="I60" s="24">
        <v>257959</v>
      </c>
      <c r="J60" s="6">
        <v>273178</v>
      </c>
      <c r="K60" s="25">
        <v>290115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0.70167899030745</v>
      </c>
      <c r="C70" s="5">
        <f aca="true" t="shared" si="8" ref="C70:K70">IF(ISERROR(C71/C72),0,(C71/C72))</f>
        <v>0</v>
      </c>
      <c r="D70" s="5">
        <f t="shared" si="8"/>
        <v>0.001515080752510652</v>
      </c>
      <c r="E70" s="5">
        <f t="shared" si="8"/>
        <v>0.7735221427916313</v>
      </c>
      <c r="F70" s="5">
        <f t="shared" si="8"/>
        <v>0.7682884011822404</v>
      </c>
      <c r="G70" s="5">
        <f t="shared" si="8"/>
        <v>0.7682884011822404</v>
      </c>
      <c r="H70" s="5">
        <f t="shared" si="8"/>
        <v>0.8444227034709304</v>
      </c>
      <c r="I70" s="5">
        <f t="shared" si="8"/>
        <v>0.8815748272157203</v>
      </c>
      <c r="J70" s="5">
        <f t="shared" si="8"/>
        <v>0.834519927319589</v>
      </c>
      <c r="K70" s="5">
        <f t="shared" si="8"/>
        <v>0.9121189121519505</v>
      </c>
    </row>
    <row r="71" spans="1:11" ht="12.75" hidden="1">
      <c r="A71" s="2" t="s">
        <v>120</v>
      </c>
      <c r="B71" s="2">
        <f>+B83</f>
        <v>14348854</v>
      </c>
      <c r="C71" s="2">
        <f aca="true" t="shared" si="9" ref="C71:K71">+C83</f>
        <v>0</v>
      </c>
      <c r="D71" s="2">
        <f t="shared" si="9"/>
        <v>34906</v>
      </c>
      <c r="E71" s="2">
        <f t="shared" si="9"/>
        <v>17415940</v>
      </c>
      <c r="F71" s="2">
        <f t="shared" si="9"/>
        <v>17875515</v>
      </c>
      <c r="G71" s="2">
        <f t="shared" si="9"/>
        <v>17875515</v>
      </c>
      <c r="H71" s="2">
        <f t="shared" si="9"/>
        <v>26931761</v>
      </c>
      <c r="I71" s="2">
        <f t="shared" si="9"/>
        <v>21886525</v>
      </c>
      <c r="J71" s="2">
        <f t="shared" si="9"/>
        <v>21144420</v>
      </c>
      <c r="K71" s="2">
        <f t="shared" si="9"/>
        <v>24543417</v>
      </c>
    </row>
    <row r="72" spans="1:11" ht="12.75" hidden="1">
      <c r="A72" s="2" t="s">
        <v>121</v>
      </c>
      <c r="B72" s="2">
        <f>+B77</f>
        <v>20449314</v>
      </c>
      <c r="C72" s="2">
        <f aca="true" t="shared" si="10" ref="C72:K72">+C77</f>
        <v>-7909206</v>
      </c>
      <c r="D72" s="2">
        <f t="shared" si="10"/>
        <v>23039036</v>
      </c>
      <c r="E72" s="2">
        <f t="shared" si="10"/>
        <v>22515115</v>
      </c>
      <c r="F72" s="2">
        <f t="shared" si="10"/>
        <v>23266673</v>
      </c>
      <c r="G72" s="2">
        <f t="shared" si="10"/>
        <v>23266673</v>
      </c>
      <c r="H72" s="2">
        <f t="shared" si="10"/>
        <v>31893696</v>
      </c>
      <c r="I72" s="2">
        <f t="shared" si="10"/>
        <v>24826622</v>
      </c>
      <c r="J72" s="2">
        <f t="shared" si="10"/>
        <v>25337226</v>
      </c>
      <c r="K72" s="2">
        <f t="shared" si="10"/>
        <v>26908133</v>
      </c>
    </row>
    <row r="73" spans="1:11" ht="12.75" hidden="1">
      <c r="A73" s="2" t="s">
        <v>122</v>
      </c>
      <c r="B73" s="2">
        <f>+B74</f>
        <v>4201818.999999999</v>
      </c>
      <c r="C73" s="2">
        <f aca="true" t="shared" si="11" ref="C73:K73">+(C78+C80+C81+C82)-(B78+B80+B81+B82)</f>
        <v>-23888865</v>
      </c>
      <c r="D73" s="2">
        <f t="shared" si="11"/>
        <v>58233503</v>
      </c>
      <c r="E73" s="2">
        <f t="shared" si="11"/>
        <v>-28188233</v>
      </c>
      <c r="F73" s="2">
        <f>+(F78+F80+F81+F82)-(D78+D80+D81+D82)</f>
        <v>-28188233</v>
      </c>
      <c r="G73" s="2">
        <f>+(G78+G80+G81+G82)-(D78+D80+D81+D82)</f>
        <v>-28188233</v>
      </c>
      <c r="H73" s="2">
        <f>+(H78+H80+H81+H82)-(D78+D80+D81+D82)</f>
        <v>-7557504</v>
      </c>
      <c r="I73" s="2">
        <f>+(I78+I80+I81+I82)-(E78+E80+E81+E82)</f>
        <v>1790634</v>
      </c>
      <c r="J73" s="2">
        <f t="shared" si="11"/>
        <v>-9524889</v>
      </c>
      <c r="K73" s="2">
        <f t="shared" si="11"/>
        <v>14164400</v>
      </c>
    </row>
    <row r="74" spans="1:11" ht="12.75" hidden="1">
      <c r="A74" s="2" t="s">
        <v>123</v>
      </c>
      <c r="B74" s="2">
        <f>+TREND(C74:E74)</f>
        <v>4201818.999999999</v>
      </c>
      <c r="C74" s="2">
        <f>+C73</f>
        <v>-23888865</v>
      </c>
      <c r="D74" s="2">
        <f aca="true" t="shared" si="12" ref="D74:K74">+D73</f>
        <v>58233503</v>
      </c>
      <c r="E74" s="2">
        <f t="shared" si="12"/>
        <v>-28188233</v>
      </c>
      <c r="F74" s="2">
        <f t="shared" si="12"/>
        <v>-28188233</v>
      </c>
      <c r="G74" s="2">
        <f t="shared" si="12"/>
        <v>-28188233</v>
      </c>
      <c r="H74" s="2">
        <f t="shared" si="12"/>
        <v>-7557504</v>
      </c>
      <c r="I74" s="2">
        <f t="shared" si="12"/>
        <v>1790634</v>
      </c>
      <c r="J74" s="2">
        <f t="shared" si="12"/>
        <v>-9524889</v>
      </c>
      <c r="K74" s="2">
        <f t="shared" si="12"/>
        <v>14164400</v>
      </c>
    </row>
    <row r="75" spans="1:11" ht="12.75" hidden="1">
      <c r="A75" s="2" t="s">
        <v>124</v>
      </c>
      <c r="B75" s="2">
        <f>+B84-(((B80+B81+B78)*B70)-B79)</f>
        <v>16814318.61667575</v>
      </c>
      <c r="C75" s="2">
        <f aca="true" t="shared" si="13" ref="C75:K75">+C84-(((C80+C81+C78)*C70)-C79)</f>
        <v>-16882116</v>
      </c>
      <c r="D75" s="2">
        <f t="shared" si="13"/>
        <v>72518749.23099169</v>
      </c>
      <c r="E75" s="2">
        <f t="shared" si="13"/>
        <v>5864510.524281355</v>
      </c>
      <c r="F75" s="2">
        <f t="shared" si="13"/>
        <v>6761675.102018667</v>
      </c>
      <c r="G75" s="2">
        <f t="shared" si="13"/>
        <v>6761675.102018667</v>
      </c>
      <c r="H75" s="2">
        <f t="shared" si="13"/>
        <v>8441265.098134223</v>
      </c>
      <c r="I75" s="2">
        <f t="shared" si="13"/>
        <v>3559716.918874262</v>
      </c>
      <c r="J75" s="2">
        <f t="shared" si="13"/>
        <v>17296464.24860172</v>
      </c>
      <c r="K75" s="2">
        <f t="shared" si="13"/>
        <v>-23073815.474486656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20449314</v>
      </c>
      <c r="C77" s="3">
        <v>-7909206</v>
      </c>
      <c r="D77" s="3">
        <v>23039036</v>
      </c>
      <c r="E77" s="3">
        <v>22515115</v>
      </c>
      <c r="F77" s="3">
        <v>23266673</v>
      </c>
      <c r="G77" s="3">
        <v>23266673</v>
      </c>
      <c r="H77" s="3">
        <v>31893696</v>
      </c>
      <c r="I77" s="3">
        <v>24826622</v>
      </c>
      <c r="J77" s="3">
        <v>25337226</v>
      </c>
      <c r="K77" s="3">
        <v>26908133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21132943</v>
      </c>
      <c r="C79" s="3">
        <v>-16882116</v>
      </c>
      <c r="D79" s="3">
        <v>72580109</v>
      </c>
      <c r="E79" s="3">
        <v>15199935</v>
      </c>
      <c r="F79" s="3">
        <v>16033935</v>
      </c>
      <c r="G79" s="3">
        <v>16033935</v>
      </c>
      <c r="H79" s="3">
        <v>36721570</v>
      </c>
      <c r="I79" s="3">
        <v>15507593</v>
      </c>
      <c r="J79" s="3">
        <v>20633167</v>
      </c>
      <c r="K79" s="3">
        <v>-5979566</v>
      </c>
    </row>
    <row r="80" spans="1:11" ht="12.75" hidden="1">
      <c r="A80" s="1" t="s">
        <v>69</v>
      </c>
      <c r="B80" s="3">
        <v>1702551</v>
      </c>
      <c r="C80" s="3">
        <v>-982047</v>
      </c>
      <c r="D80" s="3">
        <v>5794190</v>
      </c>
      <c r="E80" s="3">
        <v>12068723</v>
      </c>
      <c r="F80" s="3">
        <v>12068723</v>
      </c>
      <c r="G80" s="3">
        <v>12068723</v>
      </c>
      <c r="H80" s="3">
        <v>5395658</v>
      </c>
      <c r="I80" s="3">
        <v>13552878</v>
      </c>
      <c r="J80" s="3">
        <v>3998350</v>
      </c>
      <c r="K80" s="3">
        <v>18741251</v>
      </c>
    </row>
    <row r="81" spans="1:11" ht="12.75" hidden="1">
      <c r="A81" s="1" t="s">
        <v>70</v>
      </c>
      <c r="B81" s="3">
        <v>4452150</v>
      </c>
      <c r="C81" s="3">
        <v>-16260594</v>
      </c>
      <c r="D81" s="3">
        <v>34705149</v>
      </c>
      <c r="E81" s="3">
        <v>0</v>
      </c>
      <c r="F81" s="3">
        <v>0</v>
      </c>
      <c r="G81" s="3">
        <v>0</v>
      </c>
      <c r="H81" s="3">
        <v>28095039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-491523</v>
      </c>
      <c r="D82" s="3">
        <v>0</v>
      </c>
      <c r="E82" s="3">
        <v>242383</v>
      </c>
      <c r="F82" s="3">
        <v>242383</v>
      </c>
      <c r="G82" s="3">
        <v>242383</v>
      </c>
      <c r="H82" s="3">
        <v>-548862</v>
      </c>
      <c r="I82" s="3">
        <v>548862</v>
      </c>
      <c r="J82" s="3">
        <v>578501</v>
      </c>
      <c r="K82" s="3">
        <v>0</v>
      </c>
    </row>
    <row r="83" spans="1:11" ht="12.75" hidden="1">
      <c r="A83" s="1" t="s">
        <v>72</v>
      </c>
      <c r="B83" s="3">
        <v>14348854</v>
      </c>
      <c r="C83" s="3">
        <v>0</v>
      </c>
      <c r="D83" s="3">
        <v>34906</v>
      </c>
      <c r="E83" s="3">
        <v>17415940</v>
      </c>
      <c r="F83" s="3">
        <v>17875515</v>
      </c>
      <c r="G83" s="3">
        <v>17875515</v>
      </c>
      <c r="H83" s="3">
        <v>26931761</v>
      </c>
      <c r="I83" s="3">
        <v>21886525</v>
      </c>
      <c r="J83" s="3">
        <v>21144420</v>
      </c>
      <c r="K83" s="3">
        <v>24543417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17114631</v>
      </c>
      <c r="C5" s="6">
        <v>0</v>
      </c>
      <c r="D5" s="23">
        <v>15190394</v>
      </c>
      <c r="E5" s="24">
        <v>16600948</v>
      </c>
      <c r="F5" s="6">
        <v>16621377</v>
      </c>
      <c r="G5" s="25">
        <v>16621377</v>
      </c>
      <c r="H5" s="26">
        <v>16835728</v>
      </c>
      <c r="I5" s="24">
        <v>17268416</v>
      </c>
      <c r="J5" s="6">
        <v>18062764</v>
      </c>
      <c r="K5" s="25">
        <v>18893651</v>
      </c>
    </row>
    <row r="6" spans="1:11" ht="13.5">
      <c r="A6" s="22" t="s">
        <v>19</v>
      </c>
      <c r="B6" s="6">
        <v>1278064</v>
      </c>
      <c r="C6" s="6">
        <v>0</v>
      </c>
      <c r="D6" s="23">
        <v>1435662</v>
      </c>
      <c r="E6" s="24">
        <v>1449002</v>
      </c>
      <c r="F6" s="6">
        <v>1742952</v>
      </c>
      <c r="G6" s="25">
        <v>1742952</v>
      </c>
      <c r="H6" s="26">
        <v>1597706</v>
      </c>
      <c r="I6" s="24">
        <v>1747679</v>
      </c>
      <c r="J6" s="6">
        <v>1828072</v>
      </c>
      <c r="K6" s="25">
        <v>1978541</v>
      </c>
    </row>
    <row r="7" spans="1:11" ht="13.5">
      <c r="A7" s="22" t="s">
        <v>20</v>
      </c>
      <c r="B7" s="6">
        <v>3918122</v>
      </c>
      <c r="C7" s="6">
        <v>0</v>
      </c>
      <c r="D7" s="23">
        <v>6772456</v>
      </c>
      <c r="E7" s="24">
        <v>6300417</v>
      </c>
      <c r="F7" s="6">
        <v>8175948</v>
      </c>
      <c r="G7" s="25">
        <v>8175948</v>
      </c>
      <c r="H7" s="26">
        <v>6275119</v>
      </c>
      <c r="I7" s="24">
        <v>8175948</v>
      </c>
      <c r="J7" s="6">
        <v>8552041</v>
      </c>
      <c r="K7" s="25">
        <v>9255958</v>
      </c>
    </row>
    <row r="8" spans="1:11" ht="13.5">
      <c r="A8" s="22" t="s">
        <v>21</v>
      </c>
      <c r="B8" s="6">
        <v>174668329</v>
      </c>
      <c r="C8" s="6">
        <v>0</v>
      </c>
      <c r="D8" s="23">
        <v>178980923</v>
      </c>
      <c r="E8" s="24">
        <v>188888001</v>
      </c>
      <c r="F8" s="6">
        <v>186609516</v>
      </c>
      <c r="G8" s="25">
        <v>186609516</v>
      </c>
      <c r="H8" s="26">
        <v>181306419</v>
      </c>
      <c r="I8" s="24">
        <v>199462350</v>
      </c>
      <c r="J8" s="6">
        <v>208637618</v>
      </c>
      <c r="K8" s="25">
        <v>225810530</v>
      </c>
    </row>
    <row r="9" spans="1:11" ht="13.5">
      <c r="A9" s="22" t="s">
        <v>22</v>
      </c>
      <c r="B9" s="6">
        <v>5522482</v>
      </c>
      <c r="C9" s="6">
        <v>-11257822</v>
      </c>
      <c r="D9" s="23">
        <v>13829532</v>
      </c>
      <c r="E9" s="24">
        <v>4707024</v>
      </c>
      <c r="F9" s="6">
        <v>4506272</v>
      </c>
      <c r="G9" s="25">
        <v>4506272</v>
      </c>
      <c r="H9" s="26">
        <v>3873297</v>
      </c>
      <c r="I9" s="24">
        <v>3492911</v>
      </c>
      <c r="J9" s="6">
        <v>3653586</v>
      </c>
      <c r="K9" s="25">
        <v>3954310</v>
      </c>
    </row>
    <row r="10" spans="1:11" ht="25.5">
      <c r="A10" s="27" t="s">
        <v>114</v>
      </c>
      <c r="B10" s="28">
        <f>SUM(B5:B9)</f>
        <v>202501628</v>
      </c>
      <c r="C10" s="29">
        <f aca="true" t="shared" si="0" ref="C10:K10">SUM(C5:C9)</f>
        <v>-11257822</v>
      </c>
      <c r="D10" s="30">
        <f t="shared" si="0"/>
        <v>216208967</v>
      </c>
      <c r="E10" s="28">
        <f t="shared" si="0"/>
        <v>217945392</v>
      </c>
      <c r="F10" s="29">
        <f t="shared" si="0"/>
        <v>217656065</v>
      </c>
      <c r="G10" s="31">
        <f t="shared" si="0"/>
        <v>217656065</v>
      </c>
      <c r="H10" s="32">
        <f t="shared" si="0"/>
        <v>209888269</v>
      </c>
      <c r="I10" s="28">
        <f t="shared" si="0"/>
        <v>230147304</v>
      </c>
      <c r="J10" s="29">
        <f t="shared" si="0"/>
        <v>240734081</v>
      </c>
      <c r="K10" s="31">
        <f t="shared" si="0"/>
        <v>259892990</v>
      </c>
    </row>
    <row r="11" spans="1:11" ht="13.5">
      <c r="A11" s="22" t="s">
        <v>23</v>
      </c>
      <c r="B11" s="6">
        <v>78875694</v>
      </c>
      <c r="C11" s="6">
        <v>0</v>
      </c>
      <c r="D11" s="23">
        <v>94565954</v>
      </c>
      <c r="E11" s="24">
        <v>116101048</v>
      </c>
      <c r="F11" s="6">
        <v>99993118</v>
      </c>
      <c r="G11" s="25">
        <v>99993118</v>
      </c>
      <c r="H11" s="26">
        <v>86626661</v>
      </c>
      <c r="I11" s="24">
        <v>104834987</v>
      </c>
      <c r="J11" s="6">
        <v>109657394</v>
      </c>
      <c r="K11" s="25">
        <v>118683273</v>
      </c>
    </row>
    <row r="12" spans="1:11" ht="13.5">
      <c r="A12" s="22" t="s">
        <v>24</v>
      </c>
      <c r="B12" s="6">
        <v>16363831</v>
      </c>
      <c r="C12" s="6">
        <v>0</v>
      </c>
      <c r="D12" s="23">
        <v>18183105</v>
      </c>
      <c r="E12" s="24">
        <v>22175516</v>
      </c>
      <c r="F12" s="6">
        <v>21826847</v>
      </c>
      <c r="G12" s="25">
        <v>21826847</v>
      </c>
      <c r="H12" s="26">
        <v>18329449</v>
      </c>
      <c r="I12" s="24">
        <v>19634045</v>
      </c>
      <c r="J12" s="6">
        <v>20537212</v>
      </c>
      <c r="K12" s="25">
        <v>22227629</v>
      </c>
    </row>
    <row r="13" spans="1:11" ht="13.5">
      <c r="A13" s="22" t="s">
        <v>115</v>
      </c>
      <c r="B13" s="6">
        <v>114387690</v>
      </c>
      <c r="C13" s="6">
        <v>0</v>
      </c>
      <c r="D13" s="23">
        <v>95863669</v>
      </c>
      <c r="E13" s="24">
        <v>115763218</v>
      </c>
      <c r="F13" s="6">
        <v>94467268</v>
      </c>
      <c r="G13" s="25">
        <v>94467268</v>
      </c>
      <c r="H13" s="26">
        <v>0</v>
      </c>
      <c r="I13" s="24">
        <v>92095359</v>
      </c>
      <c r="J13" s="6">
        <v>96331745</v>
      </c>
      <c r="K13" s="25">
        <v>104260794</v>
      </c>
    </row>
    <row r="14" spans="1:11" ht="13.5">
      <c r="A14" s="22" t="s">
        <v>25</v>
      </c>
      <c r="B14" s="6">
        <v>357000</v>
      </c>
      <c r="C14" s="6">
        <v>0</v>
      </c>
      <c r="D14" s="23">
        <v>413000</v>
      </c>
      <c r="E14" s="24">
        <v>0</v>
      </c>
      <c r="F14" s="6">
        <v>0</v>
      </c>
      <c r="G14" s="25">
        <v>0</v>
      </c>
      <c r="H14" s="26">
        <v>4415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3319735</v>
      </c>
      <c r="C15" s="6">
        <v>0</v>
      </c>
      <c r="D15" s="23">
        <v>9241497</v>
      </c>
      <c r="E15" s="24">
        <v>5728669</v>
      </c>
      <c r="F15" s="6">
        <v>5471987</v>
      </c>
      <c r="G15" s="25">
        <v>5471987</v>
      </c>
      <c r="H15" s="26">
        <v>2219216</v>
      </c>
      <c r="I15" s="24">
        <v>7797747</v>
      </c>
      <c r="J15" s="6">
        <v>8156442</v>
      </c>
      <c r="K15" s="25">
        <v>8827794</v>
      </c>
    </row>
    <row r="16" spans="1:11" ht="13.5">
      <c r="A16" s="22" t="s">
        <v>21</v>
      </c>
      <c r="B16" s="6">
        <v>21132182</v>
      </c>
      <c r="C16" s="6">
        <v>0</v>
      </c>
      <c r="D16" s="23">
        <v>119200</v>
      </c>
      <c r="E16" s="24">
        <v>2282690</v>
      </c>
      <c r="F16" s="6">
        <v>3012690</v>
      </c>
      <c r="G16" s="25">
        <v>3012690</v>
      </c>
      <c r="H16" s="26">
        <v>458000</v>
      </c>
      <c r="I16" s="24">
        <v>1435690</v>
      </c>
      <c r="J16" s="6">
        <v>1501732</v>
      </c>
      <c r="K16" s="25">
        <v>1625341</v>
      </c>
    </row>
    <row r="17" spans="1:11" ht="13.5">
      <c r="A17" s="22" t="s">
        <v>27</v>
      </c>
      <c r="B17" s="6">
        <v>84163628</v>
      </c>
      <c r="C17" s="6">
        <v>0</v>
      </c>
      <c r="D17" s="23">
        <v>71368948</v>
      </c>
      <c r="E17" s="24">
        <v>79342567</v>
      </c>
      <c r="F17" s="6">
        <v>89413408</v>
      </c>
      <c r="G17" s="25">
        <v>89413408</v>
      </c>
      <c r="H17" s="26">
        <v>50708911</v>
      </c>
      <c r="I17" s="24">
        <v>93579287</v>
      </c>
      <c r="J17" s="6">
        <v>97883938</v>
      </c>
      <c r="K17" s="25">
        <v>105940729</v>
      </c>
    </row>
    <row r="18" spans="1:11" ht="13.5">
      <c r="A18" s="33" t="s">
        <v>28</v>
      </c>
      <c r="B18" s="34">
        <f>SUM(B11:B17)</f>
        <v>318599760</v>
      </c>
      <c r="C18" s="35">
        <f aca="true" t="shared" si="1" ref="C18:K18">SUM(C11:C17)</f>
        <v>0</v>
      </c>
      <c r="D18" s="36">
        <f t="shared" si="1"/>
        <v>289755373</v>
      </c>
      <c r="E18" s="34">
        <f t="shared" si="1"/>
        <v>341393708</v>
      </c>
      <c r="F18" s="35">
        <f t="shared" si="1"/>
        <v>314185318</v>
      </c>
      <c r="G18" s="37">
        <f t="shared" si="1"/>
        <v>314185318</v>
      </c>
      <c r="H18" s="38">
        <f t="shared" si="1"/>
        <v>158346652</v>
      </c>
      <c r="I18" s="34">
        <f t="shared" si="1"/>
        <v>319377115</v>
      </c>
      <c r="J18" s="35">
        <f t="shared" si="1"/>
        <v>334068463</v>
      </c>
      <c r="K18" s="37">
        <f t="shared" si="1"/>
        <v>361565560</v>
      </c>
    </row>
    <row r="19" spans="1:11" ht="13.5">
      <c r="A19" s="33" t="s">
        <v>29</v>
      </c>
      <c r="B19" s="39">
        <f>+B10-B18</f>
        <v>-116098132</v>
      </c>
      <c r="C19" s="40">
        <f aca="true" t="shared" si="2" ref="C19:K19">+C10-C18</f>
        <v>-11257822</v>
      </c>
      <c r="D19" s="41">
        <f t="shared" si="2"/>
        <v>-73546406</v>
      </c>
      <c r="E19" s="39">
        <f t="shared" si="2"/>
        <v>-123448316</v>
      </c>
      <c r="F19" s="40">
        <f t="shared" si="2"/>
        <v>-96529253</v>
      </c>
      <c r="G19" s="42">
        <f t="shared" si="2"/>
        <v>-96529253</v>
      </c>
      <c r="H19" s="43">
        <f t="shared" si="2"/>
        <v>51541617</v>
      </c>
      <c r="I19" s="39">
        <f t="shared" si="2"/>
        <v>-89229811</v>
      </c>
      <c r="J19" s="40">
        <f t="shared" si="2"/>
        <v>-93334382</v>
      </c>
      <c r="K19" s="42">
        <f t="shared" si="2"/>
        <v>-101672570</v>
      </c>
    </row>
    <row r="20" spans="1:11" ht="25.5">
      <c r="A20" s="44" t="s">
        <v>30</v>
      </c>
      <c r="B20" s="45">
        <v>53619978</v>
      </c>
      <c r="C20" s="46">
        <v>2963247</v>
      </c>
      <c r="D20" s="47">
        <v>46261627</v>
      </c>
      <c r="E20" s="45">
        <v>66758000</v>
      </c>
      <c r="F20" s="46">
        <v>67323359</v>
      </c>
      <c r="G20" s="48">
        <v>67323359</v>
      </c>
      <c r="H20" s="49">
        <v>63148572</v>
      </c>
      <c r="I20" s="45">
        <v>57068650</v>
      </c>
      <c r="J20" s="46">
        <v>59693808</v>
      </c>
      <c r="K20" s="48">
        <v>64607190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-62478154</v>
      </c>
      <c r="C22" s="58">
        <f aca="true" t="shared" si="3" ref="C22:K22">SUM(C19:C21)</f>
        <v>-8294575</v>
      </c>
      <c r="D22" s="59">
        <f t="shared" si="3"/>
        <v>-27284779</v>
      </c>
      <c r="E22" s="57">
        <f t="shared" si="3"/>
        <v>-56690316</v>
      </c>
      <c r="F22" s="58">
        <f t="shared" si="3"/>
        <v>-29205894</v>
      </c>
      <c r="G22" s="60">
        <f t="shared" si="3"/>
        <v>-29205894</v>
      </c>
      <c r="H22" s="61">
        <f t="shared" si="3"/>
        <v>114690189</v>
      </c>
      <c r="I22" s="57">
        <f t="shared" si="3"/>
        <v>-32161161</v>
      </c>
      <c r="J22" s="58">
        <f t="shared" si="3"/>
        <v>-33640574</v>
      </c>
      <c r="K22" s="60">
        <f t="shared" si="3"/>
        <v>-37065380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-62478154</v>
      </c>
      <c r="C24" s="40">
        <f aca="true" t="shared" si="4" ref="C24:K24">SUM(C22:C23)</f>
        <v>-8294575</v>
      </c>
      <c r="D24" s="41">
        <f t="shared" si="4"/>
        <v>-27284779</v>
      </c>
      <c r="E24" s="39">
        <f t="shared" si="4"/>
        <v>-56690316</v>
      </c>
      <c r="F24" s="40">
        <f t="shared" si="4"/>
        <v>-29205894</v>
      </c>
      <c r="G24" s="42">
        <f t="shared" si="4"/>
        <v>-29205894</v>
      </c>
      <c r="H24" s="43">
        <f t="shared" si="4"/>
        <v>114690189</v>
      </c>
      <c r="I24" s="39">
        <f t="shared" si="4"/>
        <v>-32161161</v>
      </c>
      <c r="J24" s="40">
        <f t="shared" si="4"/>
        <v>-33640574</v>
      </c>
      <c r="K24" s="42">
        <f t="shared" si="4"/>
        <v>-37065380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52811236</v>
      </c>
      <c r="C27" s="7">
        <v>2963247</v>
      </c>
      <c r="D27" s="69">
        <v>114405380</v>
      </c>
      <c r="E27" s="70">
        <v>68198489</v>
      </c>
      <c r="F27" s="7">
        <v>103861064</v>
      </c>
      <c r="G27" s="71">
        <v>103861064</v>
      </c>
      <c r="H27" s="72">
        <v>173642231</v>
      </c>
      <c r="I27" s="70">
        <v>91889689</v>
      </c>
      <c r="J27" s="7">
        <v>59066207</v>
      </c>
      <c r="K27" s="71">
        <v>61783251</v>
      </c>
    </row>
    <row r="28" spans="1:11" ht="13.5">
      <c r="A28" s="73" t="s">
        <v>34</v>
      </c>
      <c r="B28" s="6">
        <v>52811236</v>
      </c>
      <c r="C28" s="6">
        <v>2963247</v>
      </c>
      <c r="D28" s="23">
        <v>16972087</v>
      </c>
      <c r="E28" s="24">
        <v>21268082</v>
      </c>
      <c r="F28" s="6">
        <v>63995500</v>
      </c>
      <c r="G28" s="25">
        <v>63995500</v>
      </c>
      <c r="H28" s="26">
        <v>0</v>
      </c>
      <c r="I28" s="24">
        <v>56468649</v>
      </c>
      <c r="J28" s="6">
        <v>59066207</v>
      </c>
      <c r="K28" s="25">
        <v>61783251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7802415</v>
      </c>
      <c r="E31" s="24">
        <v>10463999</v>
      </c>
      <c r="F31" s="6">
        <v>39865564</v>
      </c>
      <c r="G31" s="25">
        <v>39865564</v>
      </c>
      <c r="H31" s="26">
        <v>0</v>
      </c>
      <c r="I31" s="24">
        <v>35421040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52811236</v>
      </c>
      <c r="C32" s="7">
        <f aca="true" t="shared" si="5" ref="C32:K32">SUM(C28:C31)</f>
        <v>2963247</v>
      </c>
      <c r="D32" s="69">
        <f t="shared" si="5"/>
        <v>24774502</v>
      </c>
      <c r="E32" s="70">
        <f t="shared" si="5"/>
        <v>31732081</v>
      </c>
      <c r="F32" s="7">
        <f t="shared" si="5"/>
        <v>103861064</v>
      </c>
      <c r="G32" s="71">
        <f t="shared" si="5"/>
        <v>103861064</v>
      </c>
      <c r="H32" s="72">
        <f t="shared" si="5"/>
        <v>0</v>
      </c>
      <c r="I32" s="70">
        <f t="shared" si="5"/>
        <v>91889689</v>
      </c>
      <c r="J32" s="7">
        <f t="shared" si="5"/>
        <v>59066207</v>
      </c>
      <c r="K32" s="71">
        <f t="shared" si="5"/>
        <v>61783251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62172768</v>
      </c>
      <c r="C35" s="6">
        <v>0</v>
      </c>
      <c r="D35" s="23">
        <v>117254515</v>
      </c>
      <c r="E35" s="24">
        <v>114692868</v>
      </c>
      <c r="F35" s="6">
        <v>54890028</v>
      </c>
      <c r="G35" s="25">
        <v>54890028</v>
      </c>
      <c r="H35" s="26">
        <v>138048454</v>
      </c>
      <c r="I35" s="24">
        <v>45805579</v>
      </c>
      <c r="J35" s="6">
        <v>50189985</v>
      </c>
      <c r="K35" s="25">
        <v>54776072</v>
      </c>
    </row>
    <row r="36" spans="1:11" ht="13.5">
      <c r="A36" s="22" t="s">
        <v>40</v>
      </c>
      <c r="B36" s="6">
        <v>585086721</v>
      </c>
      <c r="C36" s="6">
        <v>-8294575</v>
      </c>
      <c r="D36" s="23">
        <v>519304328</v>
      </c>
      <c r="E36" s="24">
        <v>578726400</v>
      </c>
      <c r="F36" s="6">
        <v>522375388</v>
      </c>
      <c r="G36" s="25">
        <v>522375388</v>
      </c>
      <c r="H36" s="26">
        <v>578541178</v>
      </c>
      <c r="I36" s="24">
        <v>522569718</v>
      </c>
      <c r="J36" s="6">
        <v>485304179</v>
      </c>
      <c r="K36" s="25">
        <v>446324424</v>
      </c>
    </row>
    <row r="37" spans="1:11" ht="13.5">
      <c r="A37" s="22" t="s">
        <v>41</v>
      </c>
      <c r="B37" s="6">
        <v>27696929</v>
      </c>
      <c r="C37" s="6">
        <v>0</v>
      </c>
      <c r="D37" s="23">
        <v>76085048</v>
      </c>
      <c r="E37" s="24">
        <v>72477354</v>
      </c>
      <c r="F37" s="6">
        <v>60265081</v>
      </c>
      <c r="G37" s="25">
        <v>60265081</v>
      </c>
      <c r="H37" s="26">
        <v>55483457</v>
      </c>
      <c r="I37" s="24">
        <v>60265081</v>
      </c>
      <c r="J37" s="6">
        <v>60265081</v>
      </c>
      <c r="K37" s="25">
        <v>60265081</v>
      </c>
    </row>
    <row r="38" spans="1:11" ht="13.5">
      <c r="A38" s="22" t="s">
        <v>42</v>
      </c>
      <c r="B38" s="6">
        <v>7051110</v>
      </c>
      <c r="C38" s="6">
        <v>0</v>
      </c>
      <c r="D38" s="23">
        <v>757631</v>
      </c>
      <c r="E38" s="24">
        <v>3119934</v>
      </c>
      <c r="F38" s="6">
        <v>4312691</v>
      </c>
      <c r="G38" s="25">
        <v>4312691</v>
      </c>
      <c r="H38" s="26">
        <v>757631</v>
      </c>
      <c r="I38" s="24">
        <v>4312691</v>
      </c>
      <c r="J38" s="6">
        <v>4312691</v>
      </c>
      <c r="K38" s="25">
        <v>4312691</v>
      </c>
    </row>
    <row r="39" spans="1:11" ht="13.5">
      <c r="A39" s="22" t="s">
        <v>43</v>
      </c>
      <c r="B39" s="6">
        <v>612511450</v>
      </c>
      <c r="C39" s="6">
        <v>0</v>
      </c>
      <c r="D39" s="23">
        <v>587000932</v>
      </c>
      <c r="E39" s="24">
        <v>617821980</v>
      </c>
      <c r="F39" s="6">
        <v>512687644</v>
      </c>
      <c r="G39" s="25">
        <v>512687644</v>
      </c>
      <c r="H39" s="26">
        <v>545658339</v>
      </c>
      <c r="I39" s="24">
        <v>503797525</v>
      </c>
      <c r="J39" s="6">
        <v>470916392</v>
      </c>
      <c r="K39" s="25">
        <v>436522724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65441334</v>
      </c>
      <c r="C42" s="6">
        <v>0</v>
      </c>
      <c r="D42" s="23">
        <v>47219394</v>
      </c>
      <c r="E42" s="24">
        <v>267910986</v>
      </c>
      <c r="F42" s="6">
        <v>268145552</v>
      </c>
      <c r="G42" s="25">
        <v>268145552</v>
      </c>
      <c r="H42" s="26">
        <v>81840455</v>
      </c>
      <c r="I42" s="24">
        <v>269401426</v>
      </c>
      <c r="J42" s="6">
        <v>280451625</v>
      </c>
      <c r="K42" s="25">
        <v>293352398</v>
      </c>
    </row>
    <row r="43" spans="1:11" ht="13.5">
      <c r="A43" s="22" t="s">
        <v>46</v>
      </c>
      <c r="B43" s="6">
        <v>-54359369</v>
      </c>
      <c r="C43" s="6">
        <v>0</v>
      </c>
      <c r="D43" s="23">
        <v>-913180</v>
      </c>
      <c r="E43" s="24">
        <v>0</v>
      </c>
      <c r="F43" s="6">
        <v>-103861064</v>
      </c>
      <c r="G43" s="25">
        <v>-103861064</v>
      </c>
      <c r="H43" s="26">
        <v>0</v>
      </c>
      <c r="I43" s="24">
        <v>-92289689</v>
      </c>
      <c r="J43" s="6">
        <v>-59066207</v>
      </c>
      <c r="K43" s="25">
        <v>-61783253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37007680</v>
      </c>
      <c r="C45" s="7">
        <v>0</v>
      </c>
      <c r="D45" s="69">
        <v>204848592</v>
      </c>
      <c r="E45" s="70">
        <v>362931455</v>
      </c>
      <c r="F45" s="7">
        <v>260559891</v>
      </c>
      <c r="G45" s="71">
        <v>260559891</v>
      </c>
      <c r="H45" s="72">
        <v>79702565</v>
      </c>
      <c r="I45" s="70">
        <v>243230915</v>
      </c>
      <c r="J45" s="7">
        <v>252322625</v>
      </c>
      <c r="K45" s="71">
        <v>261832552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37006249</v>
      </c>
      <c r="C48" s="6">
        <v>0</v>
      </c>
      <c r="D48" s="23">
        <v>96275399</v>
      </c>
      <c r="E48" s="24">
        <v>75804850</v>
      </c>
      <c r="F48" s="6">
        <v>43574627</v>
      </c>
      <c r="G48" s="25">
        <v>43574627</v>
      </c>
      <c r="H48" s="26">
        <v>98228072</v>
      </c>
      <c r="I48" s="24">
        <v>30937207</v>
      </c>
      <c r="J48" s="6">
        <v>30263407</v>
      </c>
      <c r="K48" s="25">
        <v>29558610</v>
      </c>
    </row>
    <row r="49" spans="1:11" ht="13.5">
      <c r="A49" s="22" t="s">
        <v>51</v>
      </c>
      <c r="B49" s="6">
        <f>+B75</f>
        <v>1598543.0178046692</v>
      </c>
      <c r="C49" s="6">
        <f aca="true" t="shared" si="6" ref="C49:K49">+C75</f>
        <v>0</v>
      </c>
      <c r="D49" s="23">
        <f t="shared" si="6"/>
        <v>29449423.488084286</v>
      </c>
      <c r="E49" s="24">
        <f t="shared" si="6"/>
        <v>16784325.75095937</v>
      </c>
      <c r="F49" s="6">
        <f t="shared" si="6"/>
        <v>9404688.860380085</v>
      </c>
      <c r="G49" s="25">
        <f t="shared" si="6"/>
        <v>9404688.860380085</v>
      </c>
      <c r="H49" s="26">
        <f t="shared" si="6"/>
        <v>16944520.637002166</v>
      </c>
      <c r="I49" s="24">
        <f t="shared" si="6"/>
        <v>8467514.61020269</v>
      </c>
      <c r="J49" s="6">
        <f t="shared" si="6"/>
        <v>6711296.956027292</v>
      </c>
      <c r="K49" s="25">
        <f t="shared" si="6"/>
        <v>4091730.1145497654</v>
      </c>
    </row>
    <row r="50" spans="1:11" ht="13.5">
      <c r="A50" s="33" t="s">
        <v>52</v>
      </c>
      <c r="B50" s="7">
        <f>+B48-B49</f>
        <v>35407705.98219533</v>
      </c>
      <c r="C50" s="7">
        <f aca="true" t="shared" si="7" ref="C50:K50">+C48-C49</f>
        <v>0</v>
      </c>
      <c r="D50" s="69">
        <f t="shared" si="7"/>
        <v>66825975.51191571</v>
      </c>
      <c r="E50" s="70">
        <f t="shared" si="7"/>
        <v>59020524.24904063</v>
      </c>
      <c r="F50" s="7">
        <f t="shared" si="7"/>
        <v>34169938.13961992</v>
      </c>
      <c r="G50" s="71">
        <f t="shared" si="7"/>
        <v>34169938.13961992</v>
      </c>
      <c r="H50" s="72">
        <f t="shared" si="7"/>
        <v>81283551.36299783</v>
      </c>
      <c r="I50" s="70">
        <f t="shared" si="7"/>
        <v>22469692.389797308</v>
      </c>
      <c r="J50" s="7">
        <f t="shared" si="7"/>
        <v>23552110.04397271</v>
      </c>
      <c r="K50" s="71">
        <f t="shared" si="7"/>
        <v>25466879.885450236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637897957</v>
      </c>
      <c r="C53" s="6">
        <v>-11257822</v>
      </c>
      <c r="D53" s="23">
        <v>421100898</v>
      </c>
      <c r="E53" s="24">
        <v>519734910</v>
      </c>
      <c r="F53" s="6">
        <v>466997650</v>
      </c>
      <c r="G53" s="25">
        <v>466997650</v>
      </c>
      <c r="H53" s="26">
        <v>451560154</v>
      </c>
      <c r="I53" s="24">
        <v>419756813</v>
      </c>
      <c r="J53" s="6">
        <v>301699579</v>
      </c>
      <c r="K53" s="25">
        <v>202000507</v>
      </c>
    </row>
    <row r="54" spans="1:11" ht="13.5">
      <c r="A54" s="22" t="s">
        <v>55</v>
      </c>
      <c r="B54" s="6">
        <v>114387690</v>
      </c>
      <c r="C54" s="6">
        <v>0</v>
      </c>
      <c r="D54" s="23">
        <v>95863669</v>
      </c>
      <c r="E54" s="24">
        <v>115763218</v>
      </c>
      <c r="F54" s="6">
        <v>94467268</v>
      </c>
      <c r="G54" s="25">
        <v>94467268</v>
      </c>
      <c r="H54" s="26">
        <v>0</v>
      </c>
      <c r="I54" s="24">
        <v>92095359</v>
      </c>
      <c r="J54" s="6">
        <v>96331745</v>
      </c>
      <c r="K54" s="25">
        <v>104260794</v>
      </c>
    </row>
    <row r="55" spans="1:11" ht="13.5">
      <c r="A55" s="22" t="s">
        <v>56</v>
      </c>
      <c r="B55" s="6">
        <v>0</v>
      </c>
      <c r="C55" s="6">
        <v>2963247</v>
      </c>
      <c r="D55" s="23">
        <v>21036896</v>
      </c>
      <c r="E55" s="24">
        <v>5999999</v>
      </c>
      <c r="F55" s="6">
        <v>38317622</v>
      </c>
      <c r="G55" s="25">
        <v>38317622</v>
      </c>
      <c r="H55" s="26">
        <v>44726537</v>
      </c>
      <c r="I55" s="24">
        <v>8102635</v>
      </c>
      <c r="J55" s="6">
        <v>5753000</v>
      </c>
      <c r="K55" s="25">
        <v>6017638</v>
      </c>
    </row>
    <row r="56" spans="1:11" ht="13.5">
      <c r="A56" s="22" t="s">
        <v>57</v>
      </c>
      <c r="B56" s="6">
        <v>3253736</v>
      </c>
      <c r="C56" s="6">
        <v>0</v>
      </c>
      <c r="D56" s="23">
        <v>2051141</v>
      </c>
      <c r="E56" s="24">
        <v>5901591</v>
      </c>
      <c r="F56" s="6">
        <v>4573754</v>
      </c>
      <c r="G56" s="25">
        <v>4573754</v>
      </c>
      <c r="H56" s="26">
        <v>1191821</v>
      </c>
      <c r="I56" s="24">
        <v>5092136</v>
      </c>
      <c r="J56" s="6">
        <v>5326375</v>
      </c>
      <c r="K56" s="25">
        <v>5764787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1775748</v>
      </c>
      <c r="J60" s="6">
        <v>1857432</v>
      </c>
      <c r="K60" s="25">
        <v>1942874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0.33068499433074244</v>
      </c>
      <c r="C70" s="5">
        <f aca="true" t="shared" si="8" ref="C70:K70">IF(ISERROR(C71/C72),0,(C71/C72))</f>
        <v>0</v>
      </c>
      <c r="D70" s="5">
        <f t="shared" si="8"/>
        <v>-0.010268044580731252</v>
      </c>
      <c r="E70" s="5">
        <f t="shared" si="8"/>
        <v>0.5486456444263108</v>
      </c>
      <c r="F70" s="5">
        <f t="shared" si="8"/>
        <v>0.6685059716063014</v>
      </c>
      <c r="G70" s="5">
        <f t="shared" si="8"/>
        <v>0.6685059716063014</v>
      </c>
      <c r="H70" s="5">
        <f t="shared" si="8"/>
        <v>-0.1855340300120002</v>
      </c>
      <c r="I70" s="5">
        <f t="shared" si="8"/>
        <v>0.5717900648300507</v>
      </c>
      <c r="J70" s="5">
        <f t="shared" si="8"/>
        <v>0.5147800612816064</v>
      </c>
      <c r="K70" s="5">
        <f t="shared" si="8"/>
        <v>0.5106529707648706</v>
      </c>
    </row>
    <row r="71" spans="1:11" ht="12.75" hidden="1">
      <c r="A71" s="2" t="s">
        <v>120</v>
      </c>
      <c r="B71" s="2">
        <f>+B83</f>
        <v>7716702</v>
      </c>
      <c r="C71" s="2">
        <f aca="true" t="shared" si="9" ref="C71:K71">+C83</f>
        <v>0</v>
      </c>
      <c r="D71" s="2">
        <f t="shared" si="9"/>
        <v>-126510</v>
      </c>
      <c r="E71" s="2">
        <f t="shared" si="9"/>
        <v>12264986</v>
      </c>
      <c r="F71" s="2">
        <f t="shared" si="9"/>
        <v>15110552</v>
      </c>
      <c r="G71" s="2">
        <f t="shared" si="9"/>
        <v>15110552</v>
      </c>
      <c r="H71" s="2">
        <f t="shared" si="9"/>
        <v>-3916405</v>
      </c>
      <c r="I71" s="2">
        <f t="shared" si="9"/>
        <v>12870426</v>
      </c>
      <c r="J71" s="2">
        <f t="shared" si="9"/>
        <v>12120199</v>
      </c>
      <c r="K71" s="2">
        <f t="shared" si="9"/>
        <v>12677727</v>
      </c>
    </row>
    <row r="72" spans="1:11" ht="12.75" hidden="1">
      <c r="A72" s="2" t="s">
        <v>121</v>
      </c>
      <c r="B72" s="2">
        <f>+B77</f>
        <v>23335507</v>
      </c>
      <c r="C72" s="2">
        <f aca="true" t="shared" si="10" ref="C72:K72">+C77</f>
        <v>0</v>
      </c>
      <c r="D72" s="2">
        <f t="shared" si="10"/>
        <v>12320749</v>
      </c>
      <c r="E72" s="2">
        <f t="shared" si="10"/>
        <v>22355023</v>
      </c>
      <c r="F72" s="2">
        <f t="shared" si="10"/>
        <v>22603466</v>
      </c>
      <c r="G72" s="2">
        <f t="shared" si="10"/>
        <v>22603466</v>
      </c>
      <c r="H72" s="2">
        <f t="shared" si="10"/>
        <v>21108823</v>
      </c>
      <c r="I72" s="2">
        <f t="shared" si="10"/>
        <v>22509006</v>
      </c>
      <c r="J72" s="2">
        <f t="shared" si="10"/>
        <v>23544422</v>
      </c>
      <c r="K72" s="2">
        <f t="shared" si="10"/>
        <v>24826502</v>
      </c>
    </row>
    <row r="73" spans="1:11" ht="12.75" hidden="1">
      <c r="A73" s="2" t="s">
        <v>122</v>
      </c>
      <c r="B73" s="2">
        <f>+B74</f>
        <v>-10736684.333333334</v>
      </c>
      <c r="C73" s="2">
        <f aca="true" t="shared" si="11" ref="C73:K73">+(C78+C80+C81+C82)-(B78+B80+B81+B82)</f>
        <v>-18930992</v>
      </c>
      <c r="D73" s="2">
        <f t="shared" si="11"/>
        <v>20979115</v>
      </c>
      <c r="E73" s="2">
        <f t="shared" si="11"/>
        <v>11723376</v>
      </c>
      <c r="F73" s="2">
        <f>+(F78+F80+F81+F82)-(D78+D80+D81+D82)</f>
        <v>-9663714</v>
      </c>
      <c r="G73" s="2">
        <f>+(G78+G80+G81+G82)-(D78+D80+D81+D82)</f>
        <v>-9663714</v>
      </c>
      <c r="H73" s="2">
        <f>+(H78+H80+H81+H82)-(D78+D80+D81+D82)</f>
        <v>18540016</v>
      </c>
      <c r="I73" s="2">
        <f>+(I78+I80+I81+I82)-(E78+E80+E81+E82)</f>
        <v>-17834119</v>
      </c>
      <c r="J73" s="2">
        <f t="shared" si="11"/>
        <v>5058206</v>
      </c>
      <c r="K73" s="2">
        <f t="shared" si="11"/>
        <v>5290884</v>
      </c>
    </row>
    <row r="74" spans="1:11" ht="12.75" hidden="1">
      <c r="A74" s="2" t="s">
        <v>123</v>
      </c>
      <c r="B74" s="2">
        <f>+TREND(C74:E74)</f>
        <v>-10736684.333333334</v>
      </c>
      <c r="C74" s="2">
        <f>+C73</f>
        <v>-18930992</v>
      </c>
      <c r="D74" s="2">
        <f aca="true" t="shared" si="12" ref="D74:K74">+D73</f>
        <v>20979115</v>
      </c>
      <c r="E74" s="2">
        <f t="shared" si="12"/>
        <v>11723376</v>
      </c>
      <c r="F74" s="2">
        <f t="shared" si="12"/>
        <v>-9663714</v>
      </c>
      <c r="G74" s="2">
        <f t="shared" si="12"/>
        <v>-9663714</v>
      </c>
      <c r="H74" s="2">
        <f t="shared" si="12"/>
        <v>18540016</v>
      </c>
      <c r="I74" s="2">
        <f t="shared" si="12"/>
        <v>-17834119</v>
      </c>
      <c r="J74" s="2">
        <f t="shared" si="12"/>
        <v>5058206</v>
      </c>
      <c r="K74" s="2">
        <f t="shared" si="12"/>
        <v>5290884</v>
      </c>
    </row>
    <row r="75" spans="1:11" ht="12.75" hidden="1">
      <c r="A75" s="2" t="s">
        <v>124</v>
      </c>
      <c r="B75" s="2">
        <f>+B84-(((B80+B81+B78)*B70)-B79)</f>
        <v>1598543.0178046692</v>
      </c>
      <c r="C75" s="2">
        <f aca="true" t="shared" si="13" ref="C75:K75">+C84-(((C80+C81+C78)*C70)-C79)</f>
        <v>0</v>
      </c>
      <c r="D75" s="2">
        <f t="shared" si="13"/>
        <v>29449423.488084286</v>
      </c>
      <c r="E75" s="2">
        <f t="shared" si="13"/>
        <v>16784325.75095937</v>
      </c>
      <c r="F75" s="2">
        <f t="shared" si="13"/>
        <v>9404688.860380085</v>
      </c>
      <c r="G75" s="2">
        <f t="shared" si="13"/>
        <v>9404688.860380085</v>
      </c>
      <c r="H75" s="2">
        <f t="shared" si="13"/>
        <v>16944520.637002166</v>
      </c>
      <c r="I75" s="2">
        <f t="shared" si="13"/>
        <v>8467514.61020269</v>
      </c>
      <c r="J75" s="2">
        <f t="shared" si="13"/>
        <v>6711296.956027292</v>
      </c>
      <c r="K75" s="2">
        <f t="shared" si="13"/>
        <v>4091730.1145497654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23335507</v>
      </c>
      <c r="C77" s="3">
        <v>0</v>
      </c>
      <c r="D77" s="3">
        <v>12320749</v>
      </c>
      <c r="E77" s="3">
        <v>22355023</v>
      </c>
      <c r="F77" s="3">
        <v>22603466</v>
      </c>
      <c r="G77" s="3">
        <v>22603466</v>
      </c>
      <c r="H77" s="3">
        <v>21108823</v>
      </c>
      <c r="I77" s="3">
        <v>22509006</v>
      </c>
      <c r="J77" s="3">
        <v>23544422</v>
      </c>
      <c r="K77" s="3">
        <v>24826502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7858738</v>
      </c>
      <c r="C79" s="3">
        <v>0</v>
      </c>
      <c r="D79" s="3">
        <v>29234009</v>
      </c>
      <c r="E79" s="3">
        <v>34726405</v>
      </c>
      <c r="F79" s="3">
        <v>16969102</v>
      </c>
      <c r="G79" s="3">
        <v>16969102</v>
      </c>
      <c r="H79" s="3">
        <v>9612377</v>
      </c>
      <c r="I79" s="3">
        <v>16969102</v>
      </c>
      <c r="J79" s="3">
        <v>16969102</v>
      </c>
      <c r="K79" s="3">
        <v>16969102</v>
      </c>
    </row>
    <row r="80" spans="1:11" ht="12.75" hidden="1">
      <c r="A80" s="1" t="s">
        <v>69</v>
      </c>
      <c r="B80" s="3">
        <v>12005082</v>
      </c>
      <c r="C80" s="3">
        <v>0</v>
      </c>
      <c r="D80" s="3">
        <v>7391207</v>
      </c>
      <c r="E80" s="3">
        <v>32702491</v>
      </c>
      <c r="F80" s="3">
        <v>678469</v>
      </c>
      <c r="G80" s="3">
        <v>678469</v>
      </c>
      <c r="H80" s="3">
        <v>20241958</v>
      </c>
      <c r="I80" s="3">
        <v>4230991</v>
      </c>
      <c r="J80" s="3">
        <v>9289197</v>
      </c>
      <c r="K80" s="3">
        <v>14580081</v>
      </c>
    </row>
    <row r="81" spans="1:11" ht="12.75" hidden="1">
      <c r="A81" s="1" t="s">
        <v>70</v>
      </c>
      <c r="B81" s="3">
        <v>6925910</v>
      </c>
      <c r="C81" s="3">
        <v>0</v>
      </c>
      <c r="D81" s="3">
        <v>13587908</v>
      </c>
      <c r="E81" s="3">
        <v>0</v>
      </c>
      <c r="F81" s="3">
        <v>10636932</v>
      </c>
      <c r="G81" s="3">
        <v>10636932</v>
      </c>
      <c r="H81" s="3">
        <v>19277173</v>
      </c>
      <c r="I81" s="3">
        <v>10637381</v>
      </c>
      <c r="J81" s="3">
        <v>10637381</v>
      </c>
      <c r="K81" s="3">
        <v>10637381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7716702</v>
      </c>
      <c r="C83" s="3">
        <v>0</v>
      </c>
      <c r="D83" s="3">
        <v>-126510</v>
      </c>
      <c r="E83" s="3">
        <v>12264986</v>
      </c>
      <c r="F83" s="3">
        <v>15110552</v>
      </c>
      <c r="G83" s="3">
        <v>15110552</v>
      </c>
      <c r="H83" s="3">
        <v>-3916405</v>
      </c>
      <c r="I83" s="3">
        <v>12870426</v>
      </c>
      <c r="J83" s="3">
        <v>12120199</v>
      </c>
      <c r="K83" s="3">
        <v>12677727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191734822</v>
      </c>
      <c r="C5" s="6">
        <v>0</v>
      </c>
      <c r="D5" s="23">
        <v>216698665</v>
      </c>
      <c r="E5" s="24">
        <v>246182733</v>
      </c>
      <c r="F5" s="6">
        <v>245634107</v>
      </c>
      <c r="G5" s="25">
        <v>245634107</v>
      </c>
      <c r="H5" s="26">
        <v>216315378</v>
      </c>
      <c r="I5" s="24">
        <v>246182733</v>
      </c>
      <c r="J5" s="6">
        <v>257999504</v>
      </c>
      <c r="K5" s="25">
        <v>270383481</v>
      </c>
    </row>
    <row r="6" spans="1:11" ht="13.5">
      <c r="A6" s="22" t="s">
        <v>19</v>
      </c>
      <c r="B6" s="6">
        <v>350427491</v>
      </c>
      <c r="C6" s="6">
        <v>0</v>
      </c>
      <c r="D6" s="23">
        <v>430262888</v>
      </c>
      <c r="E6" s="24">
        <v>541726058</v>
      </c>
      <c r="F6" s="6">
        <v>544839825</v>
      </c>
      <c r="G6" s="25">
        <v>544839825</v>
      </c>
      <c r="H6" s="26">
        <v>482612747</v>
      </c>
      <c r="I6" s="24">
        <v>593234195</v>
      </c>
      <c r="J6" s="6">
        <v>624345919</v>
      </c>
      <c r="K6" s="25">
        <v>677624321</v>
      </c>
    </row>
    <row r="7" spans="1:11" ht="13.5">
      <c r="A7" s="22" t="s">
        <v>20</v>
      </c>
      <c r="B7" s="6">
        <v>1834496</v>
      </c>
      <c r="C7" s="6">
        <v>0</v>
      </c>
      <c r="D7" s="23">
        <v>1306122</v>
      </c>
      <c r="E7" s="24">
        <v>2000000</v>
      </c>
      <c r="F7" s="6">
        <v>2000000</v>
      </c>
      <c r="G7" s="25">
        <v>2000000</v>
      </c>
      <c r="H7" s="26">
        <v>1471552</v>
      </c>
      <c r="I7" s="24">
        <v>3062416</v>
      </c>
      <c r="J7" s="6">
        <v>3203287</v>
      </c>
      <c r="K7" s="25">
        <v>3350639</v>
      </c>
    </row>
    <row r="8" spans="1:11" ht="13.5">
      <c r="A8" s="22" t="s">
        <v>21</v>
      </c>
      <c r="B8" s="6">
        <v>275617180</v>
      </c>
      <c r="C8" s="6">
        <v>0</v>
      </c>
      <c r="D8" s="23">
        <v>335020887</v>
      </c>
      <c r="E8" s="24">
        <v>355575128</v>
      </c>
      <c r="F8" s="6">
        <v>359400905</v>
      </c>
      <c r="G8" s="25">
        <v>359400905</v>
      </c>
      <c r="H8" s="26">
        <v>351442264</v>
      </c>
      <c r="I8" s="24">
        <v>374967650</v>
      </c>
      <c r="J8" s="6">
        <v>390735850</v>
      </c>
      <c r="K8" s="25">
        <v>418575550</v>
      </c>
    </row>
    <row r="9" spans="1:11" ht="13.5">
      <c r="A9" s="22" t="s">
        <v>22</v>
      </c>
      <c r="B9" s="6">
        <v>266279640</v>
      </c>
      <c r="C9" s="6">
        <v>-125000</v>
      </c>
      <c r="D9" s="23">
        <v>106704046</v>
      </c>
      <c r="E9" s="24">
        <v>146387739</v>
      </c>
      <c r="F9" s="6">
        <v>150239255</v>
      </c>
      <c r="G9" s="25">
        <v>150239255</v>
      </c>
      <c r="H9" s="26">
        <v>146146007</v>
      </c>
      <c r="I9" s="24">
        <v>159731110</v>
      </c>
      <c r="J9" s="6">
        <v>167078743</v>
      </c>
      <c r="K9" s="25">
        <v>174764362</v>
      </c>
    </row>
    <row r="10" spans="1:11" ht="25.5">
      <c r="A10" s="27" t="s">
        <v>114</v>
      </c>
      <c r="B10" s="28">
        <f>SUM(B5:B9)</f>
        <v>1085893629</v>
      </c>
      <c r="C10" s="29">
        <f aca="true" t="shared" si="0" ref="C10:K10">SUM(C5:C9)</f>
        <v>-125000</v>
      </c>
      <c r="D10" s="30">
        <f t="shared" si="0"/>
        <v>1089992608</v>
      </c>
      <c r="E10" s="28">
        <f t="shared" si="0"/>
        <v>1291871658</v>
      </c>
      <c r="F10" s="29">
        <f t="shared" si="0"/>
        <v>1302114092</v>
      </c>
      <c r="G10" s="31">
        <f t="shared" si="0"/>
        <v>1302114092</v>
      </c>
      <c r="H10" s="32">
        <f t="shared" si="0"/>
        <v>1197987948</v>
      </c>
      <c r="I10" s="28">
        <f t="shared" si="0"/>
        <v>1377178104</v>
      </c>
      <c r="J10" s="29">
        <f t="shared" si="0"/>
        <v>1443363303</v>
      </c>
      <c r="K10" s="31">
        <f t="shared" si="0"/>
        <v>1544698353</v>
      </c>
    </row>
    <row r="11" spans="1:11" ht="13.5">
      <c r="A11" s="22" t="s">
        <v>23</v>
      </c>
      <c r="B11" s="6">
        <v>374193456</v>
      </c>
      <c r="C11" s="6">
        <v>0</v>
      </c>
      <c r="D11" s="23">
        <v>434209522</v>
      </c>
      <c r="E11" s="24">
        <v>492280335</v>
      </c>
      <c r="F11" s="6">
        <v>455428042</v>
      </c>
      <c r="G11" s="25">
        <v>455428042</v>
      </c>
      <c r="H11" s="26">
        <v>475115929</v>
      </c>
      <c r="I11" s="24">
        <v>494070966</v>
      </c>
      <c r="J11" s="6">
        <v>516120873</v>
      </c>
      <c r="K11" s="25">
        <v>541395028</v>
      </c>
    </row>
    <row r="12" spans="1:11" ht="13.5">
      <c r="A12" s="22" t="s">
        <v>24</v>
      </c>
      <c r="B12" s="6">
        <v>23819852</v>
      </c>
      <c r="C12" s="6">
        <v>0</v>
      </c>
      <c r="D12" s="23">
        <v>27537626</v>
      </c>
      <c r="E12" s="24">
        <v>29053838</v>
      </c>
      <c r="F12" s="6">
        <v>29053838</v>
      </c>
      <c r="G12" s="25">
        <v>29053838</v>
      </c>
      <c r="H12" s="26">
        <v>27392778</v>
      </c>
      <c r="I12" s="24">
        <v>30913282</v>
      </c>
      <c r="J12" s="6">
        <v>32737166</v>
      </c>
      <c r="K12" s="25">
        <v>34341285</v>
      </c>
    </row>
    <row r="13" spans="1:11" ht="13.5">
      <c r="A13" s="22" t="s">
        <v>115</v>
      </c>
      <c r="B13" s="6">
        <v>157886599</v>
      </c>
      <c r="C13" s="6">
        <v>4004715</v>
      </c>
      <c r="D13" s="23">
        <v>160077153</v>
      </c>
      <c r="E13" s="24">
        <v>108119982</v>
      </c>
      <c r="F13" s="6">
        <v>108119982</v>
      </c>
      <c r="G13" s="25">
        <v>108119982</v>
      </c>
      <c r="H13" s="26">
        <v>70493076</v>
      </c>
      <c r="I13" s="24">
        <v>135446862</v>
      </c>
      <c r="J13" s="6">
        <v>141677416</v>
      </c>
      <c r="K13" s="25">
        <v>148194578</v>
      </c>
    </row>
    <row r="14" spans="1:11" ht="13.5">
      <c r="A14" s="22" t="s">
        <v>25</v>
      </c>
      <c r="B14" s="6">
        <v>15545928</v>
      </c>
      <c r="C14" s="6">
        <v>3384525</v>
      </c>
      <c r="D14" s="23">
        <v>25520558</v>
      </c>
      <c r="E14" s="24">
        <v>29969854</v>
      </c>
      <c r="F14" s="6">
        <v>19969854</v>
      </c>
      <c r="G14" s="25">
        <v>19969854</v>
      </c>
      <c r="H14" s="26">
        <v>21711947</v>
      </c>
      <c r="I14" s="24">
        <v>14969854</v>
      </c>
      <c r="J14" s="6">
        <v>15658467</v>
      </c>
      <c r="K14" s="25">
        <v>16378757</v>
      </c>
    </row>
    <row r="15" spans="1:11" ht="13.5">
      <c r="A15" s="22" t="s">
        <v>26</v>
      </c>
      <c r="B15" s="6">
        <v>305269707</v>
      </c>
      <c r="C15" s="6">
        <v>0</v>
      </c>
      <c r="D15" s="23">
        <v>282262944</v>
      </c>
      <c r="E15" s="24">
        <v>353966741</v>
      </c>
      <c r="F15" s="6">
        <v>361055970</v>
      </c>
      <c r="G15" s="25">
        <v>361055970</v>
      </c>
      <c r="H15" s="26">
        <v>330674987</v>
      </c>
      <c r="I15" s="24">
        <v>381288399</v>
      </c>
      <c r="J15" s="6">
        <v>400963352</v>
      </c>
      <c r="K15" s="25">
        <v>435896664</v>
      </c>
    </row>
    <row r="16" spans="1:11" ht="13.5">
      <c r="A16" s="22" t="s">
        <v>21</v>
      </c>
      <c r="B16" s="6">
        <v>55870785</v>
      </c>
      <c r="C16" s="6">
        <v>0</v>
      </c>
      <c r="D16" s="23">
        <v>38150</v>
      </c>
      <c r="E16" s="24">
        <v>156799</v>
      </c>
      <c r="F16" s="6">
        <v>251809</v>
      </c>
      <c r="G16" s="25">
        <v>251809</v>
      </c>
      <c r="H16" s="26">
        <v>488416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158094851</v>
      </c>
      <c r="C17" s="6">
        <v>0</v>
      </c>
      <c r="D17" s="23">
        <v>272169146</v>
      </c>
      <c r="E17" s="24">
        <v>257673410</v>
      </c>
      <c r="F17" s="6">
        <v>319896894</v>
      </c>
      <c r="G17" s="25">
        <v>319896894</v>
      </c>
      <c r="H17" s="26">
        <v>200738034</v>
      </c>
      <c r="I17" s="24">
        <v>232451602</v>
      </c>
      <c r="J17" s="6">
        <v>246091822</v>
      </c>
      <c r="K17" s="25">
        <v>272843543</v>
      </c>
    </row>
    <row r="18" spans="1:11" ht="13.5">
      <c r="A18" s="33" t="s">
        <v>28</v>
      </c>
      <c r="B18" s="34">
        <f>SUM(B11:B17)</f>
        <v>1090681178</v>
      </c>
      <c r="C18" s="35">
        <f aca="true" t="shared" si="1" ref="C18:K18">SUM(C11:C17)</f>
        <v>7389240</v>
      </c>
      <c r="D18" s="36">
        <f t="shared" si="1"/>
        <v>1201815099</v>
      </c>
      <c r="E18" s="34">
        <f t="shared" si="1"/>
        <v>1271220959</v>
      </c>
      <c r="F18" s="35">
        <f t="shared" si="1"/>
        <v>1293776389</v>
      </c>
      <c r="G18" s="37">
        <f t="shared" si="1"/>
        <v>1293776389</v>
      </c>
      <c r="H18" s="38">
        <f t="shared" si="1"/>
        <v>1126615167</v>
      </c>
      <c r="I18" s="34">
        <f t="shared" si="1"/>
        <v>1289140965</v>
      </c>
      <c r="J18" s="35">
        <f t="shared" si="1"/>
        <v>1353249096</v>
      </c>
      <c r="K18" s="37">
        <f t="shared" si="1"/>
        <v>1449049855</v>
      </c>
    </row>
    <row r="19" spans="1:11" ht="13.5">
      <c r="A19" s="33" t="s">
        <v>29</v>
      </c>
      <c r="B19" s="39">
        <f>+B10-B18</f>
        <v>-4787549</v>
      </c>
      <c r="C19" s="40">
        <f aca="true" t="shared" si="2" ref="C19:K19">+C10-C18</f>
        <v>-7514240</v>
      </c>
      <c r="D19" s="41">
        <f t="shared" si="2"/>
        <v>-111822491</v>
      </c>
      <c r="E19" s="39">
        <f t="shared" si="2"/>
        <v>20650699</v>
      </c>
      <c r="F19" s="40">
        <f t="shared" si="2"/>
        <v>8337703</v>
      </c>
      <c r="G19" s="42">
        <f t="shared" si="2"/>
        <v>8337703</v>
      </c>
      <c r="H19" s="43">
        <f t="shared" si="2"/>
        <v>71372781</v>
      </c>
      <c r="I19" s="39">
        <f t="shared" si="2"/>
        <v>88037139</v>
      </c>
      <c r="J19" s="40">
        <f t="shared" si="2"/>
        <v>90114207</v>
      </c>
      <c r="K19" s="42">
        <f t="shared" si="2"/>
        <v>95648498</v>
      </c>
    </row>
    <row r="20" spans="1:11" ht="25.5">
      <c r="A20" s="44" t="s">
        <v>30</v>
      </c>
      <c r="B20" s="45">
        <v>193745258</v>
      </c>
      <c r="C20" s="46">
        <v>0</v>
      </c>
      <c r="D20" s="47">
        <v>105403336</v>
      </c>
      <c r="E20" s="45">
        <v>208280002</v>
      </c>
      <c r="F20" s="46">
        <v>259087884</v>
      </c>
      <c r="G20" s="48">
        <v>259087884</v>
      </c>
      <c r="H20" s="49">
        <v>117807317</v>
      </c>
      <c r="I20" s="45">
        <v>117510350</v>
      </c>
      <c r="J20" s="46">
        <v>101594150</v>
      </c>
      <c r="K20" s="48">
        <v>114532450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188957709</v>
      </c>
      <c r="C22" s="58">
        <f aca="true" t="shared" si="3" ref="C22:K22">SUM(C19:C21)</f>
        <v>-7514240</v>
      </c>
      <c r="D22" s="59">
        <f t="shared" si="3"/>
        <v>-6419155</v>
      </c>
      <c r="E22" s="57">
        <f t="shared" si="3"/>
        <v>228930701</v>
      </c>
      <c r="F22" s="58">
        <f t="shared" si="3"/>
        <v>267425587</v>
      </c>
      <c r="G22" s="60">
        <f t="shared" si="3"/>
        <v>267425587</v>
      </c>
      <c r="H22" s="61">
        <f t="shared" si="3"/>
        <v>189180098</v>
      </c>
      <c r="I22" s="57">
        <f t="shared" si="3"/>
        <v>205547489</v>
      </c>
      <c r="J22" s="58">
        <f t="shared" si="3"/>
        <v>191708357</v>
      </c>
      <c r="K22" s="60">
        <f t="shared" si="3"/>
        <v>210180948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188957709</v>
      </c>
      <c r="C24" s="40">
        <f aca="true" t="shared" si="4" ref="C24:K24">SUM(C22:C23)</f>
        <v>-7514240</v>
      </c>
      <c r="D24" s="41">
        <f t="shared" si="4"/>
        <v>-6419155</v>
      </c>
      <c r="E24" s="39">
        <f t="shared" si="4"/>
        <v>228930701</v>
      </c>
      <c r="F24" s="40">
        <f t="shared" si="4"/>
        <v>267425587</v>
      </c>
      <c r="G24" s="42">
        <f t="shared" si="4"/>
        <v>267425587</v>
      </c>
      <c r="H24" s="43">
        <f t="shared" si="4"/>
        <v>189180098</v>
      </c>
      <c r="I24" s="39">
        <f t="shared" si="4"/>
        <v>205547489</v>
      </c>
      <c r="J24" s="40">
        <f t="shared" si="4"/>
        <v>191708357</v>
      </c>
      <c r="K24" s="42">
        <f t="shared" si="4"/>
        <v>210180948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364221942</v>
      </c>
      <c r="C27" s="7">
        <v>20279531</v>
      </c>
      <c r="D27" s="69">
        <v>202707133</v>
      </c>
      <c r="E27" s="70">
        <v>228830700</v>
      </c>
      <c r="F27" s="7">
        <v>283269137</v>
      </c>
      <c r="G27" s="71">
        <v>283269137</v>
      </c>
      <c r="H27" s="72">
        <v>127064391</v>
      </c>
      <c r="I27" s="70">
        <v>117510350</v>
      </c>
      <c r="J27" s="7">
        <v>101594150</v>
      </c>
      <c r="K27" s="71">
        <v>114532450</v>
      </c>
    </row>
    <row r="28" spans="1:11" ht="13.5">
      <c r="A28" s="73" t="s">
        <v>34</v>
      </c>
      <c r="B28" s="6">
        <v>360462824</v>
      </c>
      <c r="C28" s="6">
        <v>20279531</v>
      </c>
      <c r="D28" s="23">
        <v>183680497</v>
      </c>
      <c r="E28" s="24">
        <v>208279999</v>
      </c>
      <c r="F28" s="6">
        <v>259087881</v>
      </c>
      <c r="G28" s="25">
        <v>259087881</v>
      </c>
      <c r="H28" s="26">
        <v>0</v>
      </c>
      <c r="I28" s="24">
        <v>117510350</v>
      </c>
      <c r="J28" s="6">
        <v>101594150</v>
      </c>
      <c r="K28" s="25">
        <v>114532450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3759118</v>
      </c>
      <c r="C31" s="6">
        <v>0</v>
      </c>
      <c r="D31" s="23">
        <v>1142844</v>
      </c>
      <c r="E31" s="24">
        <v>20550701</v>
      </c>
      <c r="F31" s="6">
        <v>24154638</v>
      </c>
      <c r="G31" s="25">
        <v>24154638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364221942</v>
      </c>
      <c r="C32" s="7">
        <f aca="true" t="shared" si="5" ref="C32:K32">SUM(C28:C31)</f>
        <v>20279531</v>
      </c>
      <c r="D32" s="69">
        <f t="shared" si="5"/>
        <v>184823341</v>
      </c>
      <c r="E32" s="70">
        <f t="shared" si="5"/>
        <v>228830700</v>
      </c>
      <c r="F32" s="7">
        <f t="shared" si="5"/>
        <v>283242519</v>
      </c>
      <c r="G32" s="71">
        <f t="shared" si="5"/>
        <v>283242519</v>
      </c>
      <c r="H32" s="72">
        <f t="shared" si="5"/>
        <v>0</v>
      </c>
      <c r="I32" s="70">
        <f t="shared" si="5"/>
        <v>117510350</v>
      </c>
      <c r="J32" s="7">
        <f t="shared" si="5"/>
        <v>101594150</v>
      </c>
      <c r="K32" s="71">
        <f t="shared" si="5"/>
        <v>114532450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120416670</v>
      </c>
      <c r="C35" s="6">
        <v>4453069</v>
      </c>
      <c r="D35" s="23">
        <v>323354940</v>
      </c>
      <c r="E35" s="24">
        <v>204732382</v>
      </c>
      <c r="F35" s="6">
        <v>167617938</v>
      </c>
      <c r="G35" s="25">
        <v>167617938</v>
      </c>
      <c r="H35" s="26">
        <v>350029222</v>
      </c>
      <c r="I35" s="24">
        <v>313844215</v>
      </c>
      <c r="J35" s="6">
        <v>512848830</v>
      </c>
      <c r="K35" s="25">
        <v>725925775</v>
      </c>
    </row>
    <row r="36" spans="1:11" ht="13.5">
      <c r="A36" s="22" t="s">
        <v>40</v>
      </c>
      <c r="B36" s="6">
        <v>2781257850</v>
      </c>
      <c r="C36" s="6">
        <v>-4129713</v>
      </c>
      <c r="D36" s="23">
        <v>2771364233</v>
      </c>
      <c r="E36" s="24">
        <v>2780399495</v>
      </c>
      <c r="F36" s="6">
        <v>3072930437</v>
      </c>
      <c r="G36" s="25">
        <v>3072930437</v>
      </c>
      <c r="H36" s="26">
        <v>56595540</v>
      </c>
      <c r="I36" s="24">
        <v>3185869392</v>
      </c>
      <c r="J36" s="6">
        <v>3151688077</v>
      </c>
      <c r="K36" s="25">
        <v>3124543110</v>
      </c>
    </row>
    <row r="37" spans="1:11" ht="13.5">
      <c r="A37" s="22" t="s">
        <v>41</v>
      </c>
      <c r="B37" s="6">
        <v>441160578</v>
      </c>
      <c r="C37" s="6">
        <v>4453069</v>
      </c>
      <c r="D37" s="23">
        <v>642405971</v>
      </c>
      <c r="E37" s="24">
        <v>171575399</v>
      </c>
      <c r="F37" s="6">
        <v>44624775</v>
      </c>
      <c r="G37" s="25">
        <v>44624775</v>
      </c>
      <c r="H37" s="26">
        <v>248334579</v>
      </c>
      <c r="I37" s="24">
        <v>61227255</v>
      </c>
      <c r="J37" s="6">
        <v>59107255</v>
      </c>
      <c r="K37" s="25">
        <v>56927655</v>
      </c>
    </row>
    <row r="38" spans="1:11" ht="13.5">
      <c r="A38" s="22" t="s">
        <v>42</v>
      </c>
      <c r="B38" s="6">
        <v>51962243</v>
      </c>
      <c r="C38" s="6">
        <v>3384525</v>
      </c>
      <c r="D38" s="23">
        <v>145424976</v>
      </c>
      <c r="E38" s="24">
        <v>165949536</v>
      </c>
      <c r="F38" s="6">
        <v>124000761</v>
      </c>
      <c r="G38" s="25">
        <v>124000761</v>
      </c>
      <c r="H38" s="26">
        <v>-29225477</v>
      </c>
      <c r="I38" s="24">
        <v>107397801</v>
      </c>
      <c r="J38" s="6">
        <v>77897801</v>
      </c>
      <c r="K38" s="25">
        <v>50517801</v>
      </c>
    </row>
    <row r="39" spans="1:11" ht="13.5">
      <c r="A39" s="22" t="s">
        <v>43</v>
      </c>
      <c r="B39" s="6">
        <v>2408551699</v>
      </c>
      <c r="C39" s="6">
        <v>0</v>
      </c>
      <c r="D39" s="23">
        <v>2313307394</v>
      </c>
      <c r="E39" s="24">
        <v>2647606942</v>
      </c>
      <c r="F39" s="6">
        <v>3071922839</v>
      </c>
      <c r="G39" s="25">
        <v>3071922839</v>
      </c>
      <c r="H39" s="26">
        <v>-1664530</v>
      </c>
      <c r="I39" s="24">
        <v>3330759953</v>
      </c>
      <c r="J39" s="6">
        <v>3527531858</v>
      </c>
      <c r="K39" s="25">
        <v>3743023442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225472708</v>
      </c>
      <c r="C42" s="6">
        <v>0</v>
      </c>
      <c r="D42" s="23">
        <v>629081791</v>
      </c>
      <c r="E42" s="24">
        <v>1400296768</v>
      </c>
      <c r="F42" s="6">
        <v>1465267874</v>
      </c>
      <c r="G42" s="25">
        <v>1465267874</v>
      </c>
      <c r="H42" s="26">
        <v>1069037835</v>
      </c>
      <c r="I42" s="24">
        <v>332987286</v>
      </c>
      <c r="J42" s="6">
        <v>387286872</v>
      </c>
      <c r="K42" s="25">
        <v>460829061</v>
      </c>
    </row>
    <row r="43" spans="1:11" ht="13.5">
      <c r="A43" s="22" t="s">
        <v>46</v>
      </c>
      <c r="B43" s="6">
        <v>-215256827</v>
      </c>
      <c r="C43" s="6">
        <v>0</v>
      </c>
      <c r="D43" s="23">
        <v>-993251</v>
      </c>
      <c r="E43" s="24">
        <v>-227323769</v>
      </c>
      <c r="F43" s="6">
        <v>-280254854</v>
      </c>
      <c r="G43" s="25">
        <v>-280254854</v>
      </c>
      <c r="H43" s="26">
        <v>-942292</v>
      </c>
      <c r="I43" s="24">
        <v>-193727406</v>
      </c>
      <c r="J43" s="6">
        <v>-145668864</v>
      </c>
      <c r="K43" s="25">
        <v>-154903215</v>
      </c>
    </row>
    <row r="44" spans="1:11" ht="13.5">
      <c r="A44" s="22" t="s">
        <v>47</v>
      </c>
      <c r="B44" s="6">
        <v>-4176744</v>
      </c>
      <c r="C44" s="6">
        <v>0</v>
      </c>
      <c r="D44" s="23">
        <v>18274505</v>
      </c>
      <c r="E44" s="24">
        <v>-26024288</v>
      </c>
      <c r="F44" s="6">
        <v>-21692000</v>
      </c>
      <c r="G44" s="25">
        <v>-21692000</v>
      </c>
      <c r="H44" s="26">
        <v>-12337582</v>
      </c>
      <c r="I44" s="24">
        <v>480</v>
      </c>
      <c r="J44" s="6">
        <v>0</v>
      </c>
      <c r="K44" s="25">
        <v>0</v>
      </c>
    </row>
    <row r="45" spans="1:11" ht="13.5">
      <c r="A45" s="33" t="s">
        <v>48</v>
      </c>
      <c r="B45" s="7">
        <v>18540950</v>
      </c>
      <c r="C45" s="7">
        <v>0</v>
      </c>
      <c r="D45" s="69">
        <v>445059855</v>
      </c>
      <c r="E45" s="70">
        <v>1174314743</v>
      </c>
      <c r="F45" s="7">
        <v>1185584073</v>
      </c>
      <c r="G45" s="71">
        <v>1185584073</v>
      </c>
      <c r="H45" s="72">
        <v>1069651007</v>
      </c>
      <c r="I45" s="70">
        <v>158737980</v>
      </c>
      <c r="J45" s="7">
        <v>413869345</v>
      </c>
      <c r="K45" s="71">
        <v>683067282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18540950</v>
      </c>
      <c r="C48" s="6">
        <v>0</v>
      </c>
      <c r="D48" s="23">
        <v>23060247</v>
      </c>
      <c r="E48" s="24">
        <v>79847000</v>
      </c>
      <c r="F48" s="6">
        <v>69841556</v>
      </c>
      <c r="G48" s="25">
        <v>69841556</v>
      </c>
      <c r="H48" s="26">
        <v>67990808</v>
      </c>
      <c r="I48" s="24">
        <v>158416252</v>
      </c>
      <c r="J48" s="6">
        <v>359081838</v>
      </c>
      <c r="K48" s="25">
        <v>585466650</v>
      </c>
    </row>
    <row r="49" spans="1:11" ht="13.5">
      <c r="A49" s="22" t="s">
        <v>51</v>
      </c>
      <c r="B49" s="6">
        <f>+B75</f>
        <v>349451583.16145563</v>
      </c>
      <c r="C49" s="6">
        <f aca="true" t="shared" si="6" ref="C49:K49">+C75</f>
        <v>4453069</v>
      </c>
      <c r="D49" s="23">
        <f t="shared" si="6"/>
        <v>339041098.03242606</v>
      </c>
      <c r="E49" s="24">
        <f t="shared" si="6"/>
        <v>-404685.84630326927</v>
      </c>
      <c r="F49" s="6">
        <f t="shared" si="6"/>
        <v>-73126645.11813721</v>
      </c>
      <c r="G49" s="25">
        <f t="shared" si="6"/>
        <v>-73126645.11813721</v>
      </c>
      <c r="H49" s="26">
        <f t="shared" si="6"/>
        <v>-39438289.383803666</v>
      </c>
      <c r="I49" s="24">
        <f t="shared" si="6"/>
        <v>-120128391.86324438</v>
      </c>
      <c r="J49" s="6">
        <f t="shared" si="6"/>
        <v>-126759667.80839688</v>
      </c>
      <c r="K49" s="25">
        <f t="shared" si="6"/>
        <v>-114126345.69432715</v>
      </c>
    </row>
    <row r="50" spans="1:11" ht="13.5">
      <c r="A50" s="33" t="s">
        <v>52</v>
      </c>
      <c r="B50" s="7">
        <f>+B48-B49</f>
        <v>-330910633.16145563</v>
      </c>
      <c r="C50" s="7">
        <f aca="true" t="shared" si="7" ref="C50:K50">+C48-C49</f>
        <v>-4453069</v>
      </c>
      <c r="D50" s="69">
        <f t="shared" si="7"/>
        <v>-315980851.03242606</v>
      </c>
      <c r="E50" s="70">
        <f t="shared" si="7"/>
        <v>80251685.84630327</v>
      </c>
      <c r="F50" s="7">
        <f t="shared" si="7"/>
        <v>142968201.1181372</v>
      </c>
      <c r="G50" s="71">
        <f t="shared" si="7"/>
        <v>142968201.1181372</v>
      </c>
      <c r="H50" s="72">
        <f t="shared" si="7"/>
        <v>107429097.38380367</v>
      </c>
      <c r="I50" s="70">
        <f t="shared" si="7"/>
        <v>278544643.8632444</v>
      </c>
      <c r="J50" s="7">
        <f t="shared" si="7"/>
        <v>485841505.8083969</v>
      </c>
      <c r="K50" s="71">
        <f t="shared" si="7"/>
        <v>699592995.6943271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2781256840</v>
      </c>
      <c r="C53" s="6">
        <v>-24409244</v>
      </c>
      <c r="D53" s="23">
        <v>2656544598</v>
      </c>
      <c r="E53" s="24">
        <v>2595089868</v>
      </c>
      <c r="F53" s="6">
        <v>2922684490</v>
      </c>
      <c r="G53" s="25">
        <v>2922684490</v>
      </c>
      <c r="H53" s="26">
        <v>-27347053</v>
      </c>
      <c r="I53" s="24">
        <v>3103185713</v>
      </c>
      <c r="J53" s="6">
        <v>3063093927</v>
      </c>
      <c r="K53" s="25">
        <v>3030691660</v>
      </c>
    </row>
    <row r="54" spans="1:11" ht="13.5">
      <c r="A54" s="22" t="s">
        <v>55</v>
      </c>
      <c r="B54" s="6">
        <v>157886599</v>
      </c>
      <c r="C54" s="6">
        <v>0</v>
      </c>
      <c r="D54" s="23">
        <v>160077153</v>
      </c>
      <c r="E54" s="24">
        <v>108119982</v>
      </c>
      <c r="F54" s="6">
        <v>108119982</v>
      </c>
      <c r="G54" s="25">
        <v>108119982</v>
      </c>
      <c r="H54" s="26">
        <v>70493076</v>
      </c>
      <c r="I54" s="24">
        <v>135446862</v>
      </c>
      <c r="J54" s="6">
        <v>141677416</v>
      </c>
      <c r="K54" s="25">
        <v>148194578</v>
      </c>
    </row>
    <row r="55" spans="1:11" ht="13.5">
      <c r="A55" s="22" t="s">
        <v>56</v>
      </c>
      <c r="B55" s="6">
        <v>0</v>
      </c>
      <c r="C55" s="6">
        <v>0</v>
      </c>
      <c r="D55" s="23">
        <v>130073582</v>
      </c>
      <c r="E55" s="24">
        <v>87819336</v>
      </c>
      <c r="F55" s="6">
        <v>86317687</v>
      </c>
      <c r="G55" s="25">
        <v>86317687</v>
      </c>
      <c r="H55" s="26">
        <v>83059183</v>
      </c>
      <c r="I55" s="24">
        <v>86084226</v>
      </c>
      <c r="J55" s="6">
        <v>101594150</v>
      </c>
      <c r="K55" s="25">
        <v>114532450</v>
      </c>
    </row>
    <row r="56" spans="1:11" ht="13.5">
      <c r="A56" s="22" t="s">
        <v>57</v>
      </c>
      <c r="B56" s="6">
        <v>55210362</v>
      </c>
      <c r="C56" s="6">
        <v>0</v>
      </c>
      <c r="D56" s="23">
        <v>29608743</v>
      </c>
      <c r="E56" s="24">
        <v>46710543</v>
      </c>
      <c r="F56" s="6">
        <v>48735516</v>
      </c>
      <c r="G56" s="25">
        <v>48735516</v>
      </c>
      <c r="H56" s="26">
        <v>62972894</v>
      </c>
      <c r="I56" s="24">
        <v>46670543</v>
      </c>
      <c r="J56" s="6">
        <v>48817389</v>
      </c>
      <c r="K56" s="25">
        <v>51062989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15889624</v>
      </c>
      <c r="C59" s="6">
        <v>15889624</v>
      </c>
      <c r="D59" s="23">
        <v>15889624</v>
      </c>
      <c r="E59" s="24">
        <v>15889624</v>
      </c>
      <c r="F59" s="6">
        <v>15889624</v>
      </c>
      <c r="G59" s="25">
        <v>15889624</v>
      </c>
      <c r="H59" s="26">
        <v>15889624</v>
      </c>
      <c r="I59" s="24">
        <v>15889624</v>
      </c>
      <c r="J59" s="6">
        <v>15889624</v>
      </c>
      <c r="K59" s="25">
        <v>15889624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14912</v>
      </c>
      <c r="C63" s="98">
        <v>14912</v>
      </c>
      <c r="D63" s="99">
        <v>14912</v>
      </c>
      <c r="E63" s="97">
        <v>14912</v>
      </c>
      <c r="F63" s="98">
        <v>14912</v>
      </c>
      <c r="G63" s="99">
        <v>14912</v>
      </c>
      <c r="H63" s="100">
        <v>14912</v>
      </c>
      <c r="I63" s="97">
        <v>14912</v>
      </c>
      <c r="J63" s="98">
        <v>14912</v>
      </c>
      <c r="K63" s="99">
        <v>14912</v>
      </c>
    </row>
    <row r="64" spans="1:11" ht="13.5">
      <c r="A64" s="96" t="s">
        <v>64</v>
      </c>
      <c r="B64" s="97">
        <v>81352</v>
      </c>
      <c r="C64" s="98">
        <v>81352</v>
      </c>
      <c r="D64" s="99">
        <v>81352</v>
      </c>
      <c r="E64" s="97">
        <v>81352</v>
      </c>
      <c r="F64" s="98">
        <v>81352</v>
      </c>
      <c r="G64" s="99">
        <v>81352</v>
      </c>
      <c r="H64" s="100">
        <v>81352</v>
      </c>
      <c r="I64" s="97">
        <v>81352</v>
      </c>
      <c r="J64" s="98">
        <v>81352</v>
      </c>
      <c r="K64" s="99">
        <v>81352</v>
      </c>
    </row>
    <row r="65" spans="1:11" ht="13.5">
      <c r="A65" s="96" t="s">
        <v>65</v>
      </c>
      <c r="B65" s="97">
        <v>76097</v>
      </c>
      <c r="C65" s="98">
        <v>76097</v>
      </c>
      <c r="D65" s="99">
        <v>76097</v>
      </c>
      <c r="E65" s="97">
        <v>76097</v>
      </c>
      <c r="F65" s="98">
        <v>76097</v>
      </c>
      <c r="G65" s="99">
        <v>76097</v>
      </c>
      <c r="H65" s="100">
        <v>76097</v>
      </c>
      <c r="I65" s="97">
        <v>76097</v>
      </c>
      <c r="J65" s="98">
        <v>76097</v>
      </c>
      <c r="K65" s="99">
        <v>76097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0.6910020758903272</v>
      </c>
      <c r="C70" s="5">
        <f aca="true" t="shared" si="8" ref="C70:K70">IF(ISERROR(C71/C72),0,(C71/C72))</f>
        <v>0</v>
      </c>
      <c r="D70" s="5">
        <f t="shared" si="8"/>
        <v>0.8970177077178847</v>
      </c>
      <c r="E70" s="5">
        <f t="shared" si="8"/>
        <v>0.9456306247170922</v>
      </c>
      <c r="F70" s="5">
        <f t="shared" si="8"/>
        <v>0.958215081293375</v>
      </c>
      <c r="G70" s="5">
        <f t="shared" si="8"/>
        <v>0.958215081293375</v>
      </c>
      <c r="H70" s="5">
        <f t="shared" si="8"/>
        <v>0.9841746811885452</v>
      </c>
      <c r="I70" s="5">
        <f t="shared" si="8"/>
        <v>0.9025724806698571</v>
      </c>
      <c r="J70" s="5">
        <f t="shared" si="8"/>
        <v>0.9580920008301196</v>
      </c>
      <c r="K70" s="5">
        <f t="shared" si="8"/>
        <v>0.9589695990918128</v>
      </c>
    </row>
    <row r="71" spans="1:11" ht="12.75" hidden="1">
      <c r="A71" s="2" t="s">
        <v>120</v>
      </c>
      <c r="B71" s="2">
        <f>+B83</f>
        <v>532991468</v>
      </c>
      <c r="C71" s="2">
        <f aca="true" t="shared" si="9" ref="C71:K71">+C83</f>
        <v>0</v>
      </c>
      <c r="D71" s="2">
        <f t="shared" si="9"/>
        <v>625787617</v>
      </c>
      <c r="E71" s="2">
        <f t="shared" si="9"/>
        <v>836441639</v>
      </c>
      <c r="F71" s="2">
        <f t="shared" si="9"/>
        <v>850251981</v>
      </c>
      <c r="G71" s="2">
        <f t="shared" si="9"/>
        <v>850251981</v>
      </c>
      <c r="H71" s="2">
        <f t="shared" si="9"/>
        <v>782985704</v>
      </c>
      <c r="I71" s="2">
        <f t="shared" si="9"/>
        <v>851872237</v>
      </c>
      <c r="J71" s="2">
        <f t="shared" si="9"/>
        <v>950004089</v>
      </c>
      <c r="K71" s="2">
        <f t="shared" si="9"/>
        <v>1018660166</v>
      </c>
    </row>
    <row r="72" spans="1:11" ht="12.75" hidden="1">
      <c r="A72" s="2" t="s">
        <v>121</v>
      </c>
      <c r="B72" s="2">
        <f>+B77</f>
        <v>771331211</v>
      </c>
      <c r="C72" s="2">
        <f aca="true" t="shared" si="10" ref="C72:K72">+C77</f>
        <v>0</v>
      </c>
      <c r="D72" s="2">
        <f t="shared" si="10"/>
        <v>697631286</v>
      </c>
      <c r="E72" s="2">
        <f t="shared" si="10"/>
        <v>884533154</v>
      </c>
      <c r="F72" s="2">
        <f t="shared" si="10"/>
        <v>887328949</v>
      </c>
      <c r="G72" s="2">
        <f t="shared" si="10"/>
        <v>887328949</v>
      </c>
      <c r="H72" s="2">
        <f t="shared" si="10"/>
        <v>795575947</v>
      </c>
      <c r="I72" s="2">
        <f t="shared" si="10"/>
        <v>943826956</v>
      </c>
      <c r="J72" s="2">
        <f t="shared" si="10"/>
        <v>991558314</v>
      </c>
      <c r="K72" s="2">
        <f t="shared" si="10"/>
        <v>1062244483</v>
      </c>
    </row>
    <row r="73" spans="1:11" ht="12.75" hidden="1">
      <c r="A73" s="2" t="s">
        <v>122</v>
      </c>
      <c r="B73" s="2">
        <f>+B74</f>
        <v>52112306.49999998</v>
      </c>
      <c r="C73" s="2">
        <f aca="true" t="shared" si="11" ref="C73:K73">+(C78+C80+C81+C82)-(B78+B80+B81+B82)</f>
        <v>-88142162</v>
      </c>
      <c r="D73" s="2">
        <f t="shared" si="11"/>
        <v>288517522</v>
      </c>
      <c r="E73" s="2">
        <f t="shared" si="11"/>
        <v>-176349605</v>
      </c>
      <c r="F73" s="2">
        <f>+(F78+F80+F81+F82)-(D78+D80+D81+D82)</f>
        <v>-202518605</v>
      </c>
      <c r="G73" s="2">
        <f>+(G78+G80+G81+G82)-(D78+D80+D81+D82)</f>
        <v>-202518605</v>
      </c>
      <c r="H73" s="2">
        <f>+(H78+H80+H81+H82)-(D78+D80+D81+D82)</f>
        <v>-13106364</v>
      </c>
      <c r="I73" s="2">
        <f>+(I78+I80+I81+I82)-(E78+E80+E81+E82)</f>
        <v>31482581</v>
      </c>
      <c r="J73" s="2">
        <f t="shared" si="11"/>
        <v>-1660971</v>
      </c>
      <c r="K73" s="2">
        <f t="shared" si="11"/>
        <v>-13307867</v>
      </c>
    </row>
    <row r="74" spans="1:11" ht="12.75" hidden="1">
      <c r="A74" s="2" t="s">
        <v>123</v>
      </c>
      <c r="B74" s="2">
        <f>+TREND(C74:E74)</f>
        <v>52112306.49999998</v>
      </c>
      <c r="C74" s="2">
        <f>+C73</f>
        <v>-88142162</v>
      </c>
      <c r="D74" s="2">
        <f aca="true" t="shared" si="12" ref="D74:K74">+D73</f>
        <v>288517522</v>
      </c>
      <c r="E74" s="2">
        <f t="shared" si="12"/>
        <v>-176349605</v>
      </c>
      <c r="F74" s="2">
        <f t="shared" si="12"/>
        <v>-202518605</v>
      </c>
      <c r="G74" s="2">
        <f t="shared" si="12"/>
        <v>-202518605</v>
      </c>
      <c r="H74" s="2">
        <f t="shared" si="12"/>
        <v>-13106364</v>
      </c>
      <c r="I74" s="2">
        <f t="shared" si="12"/>
        <v>31482581</v>
      </c>
      <c r="J74" s="2">
        <f t="shared" si="12"/>
        <v>-1660971</v>
      </c>
      <c r="K74" s="2">
        <f t="shared" si="12"/>
        <v>-13307867</v>
      </c>
    </row>
    <row r="75" spans="1:11" ht="12.75" hidden="1">
      <c r="A75" s="2" t="s">
        <v>124</v>
      </c>
      <c r="B75" s="2">
        <f>+B84-(((B80+B81+B78)*B70)-B79)</f>
        <v>349451583.16145563</v>
      </c>
      <c r="C75" s="2">
        <f aca="true" t="shared" si="13" ref="C75:K75">+C84-(((C80+C81+C78)*C70)-C79)</f>
        <v>4453069</v>
      </c>
      <c r="D75" s="2">
        <f t="shared" si="13"/>
        <v>339041098.03242606</v>
      </c>
      <c r="E75" s="2">
        <f t="shared" si="13"/>
        <v>-404685.84630326927</v>
      </c>
      <c r="F75" s="2">
        <f t="shared" si="13"/>
        <v>-73126645.11813721</v>
      </c>
      <c r="G75" s="2">
        <f t="shared" si="13"/>
        <v>-73126645.11813721</v>
      </c>
      <c r="H75" s="2">
        <f t="shared" si="13"/>
        <v>-39438289.383803666</v>
      </c>
      <c r="I75" s="2">
        <f t="shared" si="13"/>
        <v>-120128391.86324438</v>
      </c>
      <c r="J75" s="2">
        <f t="shared" si="13"/>
        <v>-126759667.80839688</v>
      </c>
      <c r="K75" s="2">
        <f t="shared" si="13"/>
        <v>-114126345.69432715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771331211</v>
      </c>
      <c r="C77" s="3">
        <v>0</v>
      </c>
      <c r="D77" s="3">
        <v>697631286</v>
      </c>
      <c r="E77" s="3">
        <v>884533154</v>
      </c>
      <c r="F77" s="3">
        <v>887328949</v>
      </c>
      <c r="G77" s="3">
        <v>887328949</v>
      </c>
      <c r="H77" s="3">
        <v>795575947</v>
      </c>
      <c r="I77" s="3">
        <v>943826956</v>
      </c>
      <c r="J77" s="3">
        <v>991558314</v>
      </c>
      <c r="K77" s="3">
        <v>1062244483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413435080</v>
      </c>
      <c r="C79" s="3">
        <v>4453069</v>
      </c>
      <c r="D79" s="3">
        <v>601840906</v>
      </c>
      <c r="E79" s="3">
        <v>109875690</v>
      </c>
      <c r="F79" s="3">
        <v>13545812</v>
      </c>
      <c r="G79" s="3">
        <v>13545812</v>
      </c>
      <c r="H79" s="3">
        <v>235996997</v>
      </c>
      <c r="I79" s="3">
        <v>13545812</v>
      </c>
      <c r="J79" s="3">
        <v>13545812</v>
      </c>
      <c r="K79" s="3">
        <v>13545812</v>
      </c>
    </row>
    <row r="80" spans="1:11" ht="12.75" hidden="1">
      <c r="A80" s="1" t="s">
        <v>69</v>
      </c>
      <c r="B80" s="3">
        <v>43974598</v>
      </c>
      <c r="C80" s="3">
        <v>0</v>
      </c>
      <c r="D80" s="3">
        <v>70875377</v>
      </c>
      <c r="E80" s="3">
        <v>113904295</v>
      </c>
      <c r="F80" s="3">
        <v>88011295</v>
      </c>
      <c r="G80" s="3">
        <v>88011295</v>
      </c>
      <c r="H80" s="3">
        <v>131460723</v>
      </c>
      <c r="I80" s="3">
        <v>145662876</v>
      </c>
      <c r="J80" s="3">
        <v>144001905</v>
      </c>
      <c r="K80" s="3">
        <v>130694038</v>
      </c>
    </row>
    <row r="81" spans="1:11" ht="12.75" hidden="1">
      <c r="A81" s="1" t="s">
        <v>70</v>
      </c>
      <c r="B81" s="3">
        <v>48620633</v>
      </c>
      <c r="C81" s="3">
        <v>4453069</v>
      </c>
      <c r="D81" s="3">
        <v>222095214</v>
      </c>
      <c r="E81" s="3">
        <v>2716691</v>
      </c>
      <c r="F81" s="3">
        <v>2440691</v>
      </c>
      <c r="G81" s="3">
        <v>2440691</v>
      </c>
      <c r="H81" s="3">
        <v>148403504</v>
      </c>
      <c r="I81" s="3">
        <v>2440691</v>
      </c>
      <c r="J81" s="3">
        <v>2440691</v>
      </c>
      <c r="K81" s="3">
        <v>2440691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532991468</v>
      </c>
      <c r="C83" s="3">
        <v>0</v>
      </c>
      <c r="D83" s="3">
        <v>625787617</v>
      </c>
      <c r="E83" s="3">
        <v>836441639</v>
      </c>
      <c r="F83" s="3">
        <v>850251981</v>
      </c>
      <c r="G83" s="3">
        <v>850251981</v>
      </c>
      <c r="H83" s="3">
        <v>782985704</v>
      </c>
      <c r="I83" s="3">
        <v>851872237</v>
      </c>
      <c r="J83" s="3">
        <v>950004089</v>
      </c>
      <c r="K83" s="3">
        <v>1018660166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206822345</v>
      </c>
      <c r="C6" s="6">
        <v>230269381</v>
      </c>
      <c r="D6" s="23">
        <v>246651582</v>
      </c>
      <c r="E6" s="24">
        <v>307474028</v>
      </c>
      <c r="F6" s="6">
        <v>340974028</v>
      </c>
      <c r="G6" s="25">
        <v>340974028</v>
      </c>
      <c r="H6" s="26">
        <v>253402021</v>
      </c>
      <c r="I6" s="24">
        <v>367302470</v>
      </c>
      <c r="J6" s="6">
        <v>368384618</v>
      </c>
      <c r="K6" s="25">
        <v>390489695</v>
      </c>
    </row>
    <row r="7" spans="1:11" ht="13.5">
      <c r="A7" s="22" t="s">
        <v>20</v>
      </c>
      <c r="B7" s="6">
        <v>39503639</v>
      </c>
      <c r="C7" s="6">
        <v>50192084</v>
      </c>
      <c r="D7" s="23">
        <v>40327770</v>
      </c>
      <c r="E7" s="24">
        <v>36882200</v>
      </c>
      <c r="F7" s="6">
        <v>23882200</v>
      </c>
      <c r="G7" s="25">
        <v>23882200</v>
      </c>
      <c r="H7" s="26">
        <v>24829583</v>
      </c>
      <c r="I7" s="24">
        <v>29515576</v>
      </c>
      <c r="J7" s="6">
        <v>38899639</v>
      </c>
      <c r="K7" s="25">
        <v>40689023</v>
      </c>
    </row>
    <row r="8" spans="1:11" ht="13.5">
      <c r="A8" s="22" t="s">
        <v>21</v>
      </c>
      <c r="B8" s="6">
        <v>648400220</v>
      </c>
      <c r="C8" s="6">
        <v>1028354144</v>
      </c>
      <c r="D8" s="23">
        <v>803807162</v>
      </c>
      <c r="E8" s="24">
        <v>863952000</v>
      </c>
      <c r="F8" s="6">
        <v>896743560</v>
      </c>
      <c r="G8" s="25">
        <v>896743560</v>
      </c>
      <c r="H8" s="26">
        <v>628737177</v>
      </c>
      <c r="I8" s="24">
        <v>976036181</v>
      </c>
      <c r="J8" s="6">
        <v>1036542466</v>
      </c>
      <c r="K8" s="25">
        <v>1104844272</v>
      </c>
    </row>
    <row r="9" spans="1:11" ht="13.5">
      <c r="A9" s="22" t="s">
        <v>22</v>
      </c>
      <c r="B9" s="6">
        <v>184868591</v>
      </c>
      <c r="C9" s="6">
        <v>146278985</v>
      </c>
      <c r="D9" s="23">
        <v>42038381</v>
      </c>
      <c r="E9" s="24">
        <v>291603206</v>
      </c>
      <c r="F9" s="6">
        <v>356838414</v>
      </c>
      <c r="G9" s="25">
        <v>356838414</v>
      </c>
      <c r="H9" s="26">
        <v>25573733</v>
      </c>
      <c r="I9" s="24">
        <v>375953280</v>
      </c>
      <c r="J9" s="6">
        <v>347733290</v>
      </c>
      <c r="K9" s="25">
        <v>332319311</v>
      </c>
    </row>
    <row r="10" spans="1:11" ht="25.5">
      <c r="A10" s="27" t="s">
        <v>114</v>
      </c>
      <c r="B10" s="28">
        <f>SUM(B5:B9)</f>
        <v>1079594795</v>
      </c>
      <c r="C10" s="29">
        <f aca="true" t="shared" si="0" ref="C10:K10">SUM(C5:C9)</f>
        <v>1455094594</v>
      </c>
      <c r="D10" s="30">
        <f t="shared" si="0"/>
        <v>1132824895</v>
      </c>
      <c r="E10" s="28">
        <f t="shared" si="0"/>
        <v>1499911434</v>
      </c>
      <c r="F10" s="29">
        <f t="shared" si="0"/>
        <v>1618438202</v>
      </c>
      <c r="G10" s="31">
        <f t="shared" si="0"/>
        <v>1618438202</v>
      </c>
      <c r="H10" s="32">
        <f t="shared" si="0"/>
        <v>932542514</v>
      </c>
      <c r="I10" s="28">
        <f t="shared" si="0"/>
        <v>1748807507</v>
      </c>
      <c r="J10" s="29">
        <f t="shared" si="0"/>
        <v>1791560013</v>
      </c>
      <c r="K10" s="31">
        <f t="shared" si="0"/>
        <v>1868342301</v>
      </c>
    </row>
    <row r="11" spans="1:11" ht="13.5">
      <c r="A11" s="22" t="s">
        <v>23</v>
      </c>
      <c r="B11" s="6">
        <v>436330870</v>
      </c>
      <c r="C11" s="6">
        <v>510256193</v>
      </c>
      <c r="D11" s="23">
        <v>539216139</v>
      </c>
      <c r="E11" s="24">
        <v>579709959</v>
      </c>
      <c r="F11" s="6">
        <v>624867280</v>
      </c>
      <c r="G11" s="25">
        <v>624867280</v>
      </c>
      <c r="H11" s="26">
        <v>575775762</v>
      </c>
      <c r="I11" s="24">
        <v>680160045</v>
      </c>
      <c r="J11" s="6">
        <v>720651764</v>
      </c>
      <c r="K11" s="25">
        <v>765566273</v>
      </c>
    </row>
    <row r="12" spans="1:11" ht="13.5">
      <c r="A12" s="22" t="s">
        <v>24</v>
      </c>
      <c r="B12" s="6">
        <v>17749620</v>
      </c>
      <c r="C12" s="6">
        <v>17980370</v>
      </c>
      <c r="D12" s="23">
        <v>21628125</v>
      </c>
      <c r="E12" s="24">
        <v>22659098</v>
      </c>
      <c r="F12" s="6">
        <v>22659098</v>
      </c>
      <c r="G12" s="25">
        <v>22659098</v>
      </c>
      <c r="H12" s="26">
        <v>18502996</v>
      </c>
      <c r="I12" s="24">
        <v>24075294</v>
      </c>
      <c r="J12" s="6">
        <v>25579999</v>
      </c>
      <c r="K12" s="25">
        <v>27178747</v>
      </c>
    </row>
    <row r="13" spans="1:11" ht="13.5">
      <c r="A13" s="22" t="s">
        <v>115</v>
      </c>
      <c r="B13" s="6">
        <v>164455907</v>
      </c>
      <c r="C13" s="6">
        <v>247091817</v>
      </c>
      <c r="D13" s="23">
        <v>316246739</v>
      </c>
      <c r="E13" s="24">
        <v>165748000</v>
      </c>
      <c r="F13" s="6">
        <v>241121946</v>
      </c>
      <c r="G13" s="25">
        <v>241121946</v>
      </c>
      <c r="H13" s="26">
        <v>0</v>
      </c>
      <c r="I13" s="24">
        <v>176963581</v>
      </c>
      <c r="J13" s="6">
        <v>185858322</v>
      </c>
      <c r="K13" s="25">
        <v>194022428</v>
      </c>
    </row>
    <row r="14" spans="1:11" ht="13.5">
      <c r="A14" s="22" t="s">
        <v>25</v>
      </c>
      <c r="B14" s="6">
        <v>12769623</v>
      </c>
      <c r="C14" s="6">
        <v>0</v>
      </c>
      <c r="D14" s="23">
        <v>465986</v>
      </c>
      <c r="E14" s="24">
        <v>0</v>
      </c>
      <c r="F14" s="6">
        <v>0</v>
      </c>
      <c r="G14" s="25">
        <v>0</v>
      </c>
      <c r="H14" s="26">
        <v>122365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42406949</v>
      </c>
      <c r="C15" s="6">
        <v>77991454</v>
      </c>
      <c r="D15" s="23">
        <v>64230429</v>
      </c>
      <c r="E15" s="24">
        <v>65903782</v>
      </c>
      <c r="F15" s="6">
        <v>90462212</v>
      </c>
      <c r="G15" s="25">
        <v>90462212</v>
      </c>
      <c r="H15" s="26">
        <v>31549450</v>
      </c>
      <c r="I15" s="24">
        <v>74407068</v>
      </c>
      <c r="J15" s="6">
        <v>80451315</v>
      </c>
      <c r="K15" s="25">
        <v>86130404</v>
      </c>
    </row>
    <row r="16" spans="1:11" ht="13.5">
      <c r="A16" s="22" t="s">
        <v>21</v>
      </c>
      <c r="B16" s="6">
        <v>112119877</v>
      </c>
      <c r="C16" s="6">
        <v>127579849</v>
      </c>
      <c r="D16" s="23">
        <v>68248694</v>
      </c>
      <c r="E16" s="24">
        <v>71524657</v>
      </c>
      <c r="F16" s="6">
        <v>87523211</v>
      </c>
      <c r="G16" s="25">
        <v>87523211</v>
      </c>
      <c r="H16" s="26">
        <v>59435867</v>
      </c>
      <c r="I16" s="24">
        <v>97304786</v>
      </c>
      <c r="J16" s="6">
        <v>91060295</v>
      </c>
      <c r="K16" s="25">
        <v>93760687</v>
      </c>
    </row>
    <row r="17" spans="1:11" ht="13.5">
      <c r="A17" s="22" t="s">
        <v>27</v>
      </c>
      <c r="B17" s="6">
        <v>602411401</v>
      </c>
      <c r="C17" s="6">
        <v>483421353</v>
      </c>
      <c r="D17" s="23">
        <v>623850283</v>
      </c>
      <c r="E17" s="24">
        <v>527698232</v>
      </c>
      <c r="F17" s="6">
        <v>583052675</v>
      </c>
      <c r="G17" s="25">
        <v>583052675</v>
      </c>
      <c r="H17" s="26">
        <v>287745462</v>
      </c>
      <c r="I17" s="24">
        <v>653490469</v>
      </c>
      <c r="J17" s="6">
        <v>688903124</v>
      </c>
      <c r="K17" s="25">
        <v>697348722</v>
      </c>
    </row>
    <row r="18" spans="1:11" ht="13.5">
      <c r="A18" s="33" t="s">
        <v>28</v>
      </c>
      <c r="B18" s="34">
        <f>SUM(B11:B17)</f>
        <v>1388244247</v>
      </c>
      <c r="C18" s="35">
        <f aca="true" t="shared" si="1" ref="C18:K18">SUM(C11:C17)</f>
        <v>1464321036</v>
      </c>
      <c r="D18" s="36">
        <f t="shared" si="1"/>
        <v>1633886395</v>
      </c>
      <c r="E18" s="34">
        <f t="shared" si="1"/>
        <v>1433243728</v>
      </c>
      <c r="F18" s="35">
        <f t="shared" si="1"/>
        <v>1649686422</v>
      </c>
      <c r="G18" s="37">
        <f t="shared" si="1"/>
        <v>1649686422</v>
      </c>
      <c r="H18" s="38">
        <f t="shared" si="1"/>
        <v>973131902</v>
      </c>
      <c r="I18" s="34">
        <f t="shared" si="1"/>
        <v>1706401243</v>
      </c>
      <c r="J18" s="35">
        <f t="shared" si="1"/>
        <v>1792504819</v>
      </c>
      <c r="K18" s="37">
        <f t="shared" si="1"/>
        <v>1864007261</v>
      </c>
    </row>
    <row r="19" spans="1:11" ht="13.5">
      <c r="A19" s="33" t="s">
        <v>29</v>
      </c>
      <c r="B19" s="39">
        <f>+B10-B18</f>
        <v>-308649452</v>
      </c>
      <c r="C19" s="40">
        <f aca="true" t="shared" si="2" ref="C19:K19">+C10-C18</f>
        <v>-9226442</v>
      </c>
      <c r="D19" s="41">
        <f t="shared" si="2"/>
        <v>-501061500</v>
      </c>
      <c r="E19" s="39">
        <f t="shared" si="2"/>
        <v>66667706</v>
      </c>
      <c r="F19" s="40">
        <f t="shared" si="2"/>
        <v>-31248220</v>
      </c>
      <c r="G19" s="42">
        <f t="shared" si="2"/>
        <v>-31248220</v>
      </c>
      <c r="H19" s="43">
        <f t="shared" si="2"/>
        <v>-40589388</v>
      </c>
      <c r="I19" s="39">
        <f t="shared" si="2"/>
        <v>42406264</v>
      </c>
      <c r="J19" s="40">
        <f t="shared" si="2"/>
        <v>-944806</v>
      </c>
      <c r="K19" s="42">
        <f t="shared" si="2"/>
        <v>4335040</v>
      </c>
    </row>
    <row r="20" spans="1:11" ht="25.5">
      <c r="A20" s="44" t="s">
        <v>30</v>
      </c>
      <c r="B20" s="45">
        <v>780648829</v>
      </c>
      <c r="C20" s="46">
        <v>684301111</v>
      </c>
      <c r="D20" s="47">
        <v>1077583173</v>
      </c>
      <c r="E20" s="45">
        <v>982905000</v>
      </c>
      <c r="F20" s="46">
        <v>1149755730</v>
      </c>
      <c r="G20" s="48">
        <v>1149755730</v>
      </c>
      <c r="H20" s="49">
        <v>15904846</v>
      </c>
      <c r="I20" s="45">
        <v>891519000</v>
      </c>
      <c r="J20" s="46">
        <v>882465000</v>
      </c>
      <c r="K20" s="48">
        <v>988437000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471999377</v>
      </c>
      <c r="C22" s="58">
        <f aca="true" t="shared" si="3" ref="C22:K22">SUM(C19:C21)</f>
        <v>675074669</v>
      </c>
      <c r="D22" s="59">
        <f t="shared" si="3"/>
        <v>576521673</v>
      </c>
      <c r="E22" s="57">
        <f t="shared" si="3"/>
        <v>1049572706</v>
      </c>
      <c r="F22" s="58">
        <f t="shared" si="3"/>
        <v>1118507510</v>
      </c>
      <c r="G22" s="60">
        <f t="shared" si="3"/>
        <v>1118507510</v>
      </c>
      <c r="H22" s="61">
        <f t="shared" si="3"/>
        <v>-24684542</v>
      </c>
      <c r="I22" s="57">
        <f t="shared" si="3"/>
        <v>933925264</v>
      </c>
      <c r="J22" s="58">
        <f t="shared" si="3"/>
        <v>881520194</v>
      </c>
      <c r="K22" s="60">
        <f t="shared" si="3"/>
        <v>992772040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471999377</v>
      </c>
      <c r="C24" s="40">
        <f aca="true" t="shared" si="4" ref="C24:K24">SUM(C22:C23)</f>
        <v>675074669</v>
      </c>
      <c r="D24" s="41">
        <f t="shared" si="4"/>
        <v>576521673</v>
      </c>
      <c r="E24" s="39">
        <f t="shared" si="4"/>
        <v>1049572706</v>
      </c>
      <c r="F24" s="40">
        <f t="shared" si="4"/>
        <v>1118507510</v>
      </c>
      <c r="G24" s="42">
        <f t="shared" si="4"/>
        <v>1118507510</v>
      </c>
      <c r="H24" s="43">
        <f t="shared" si="4"/>
        <v>-24684542</v>
      </c>
      <c r="I24" s="39">
        <f t="shared" si="4"/>
        <v>933925264</v>
      </c>
      <c r="J24" s="40">
        <f t="shared" si="4"/>
        <v>881520194</v>
      </c>
      <c r="K24" s="42">
        <f t="shared" si="4"/>
        <v>992772040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810395059</v>
      </c>
      <c r="C27" s="7">
        <v>36009894</v>
      </c>
      <c r="D27" s="69">
        <v>28882031</v>
      </c>
      <c r="E27" s="70">
        <v>1123227534</v>
      </c>
      <c r="F27" s="7">
        <v>1357388411</v>
      </c>
      <c r="G27" s="71">
        <v>1357388411</v>
      </c>
      <c r="H27" s="72">
        <v>531307522</v>
      </c>
      <c r="I27" s="70">
        <v>1044807053</v>
      </c>
      <c r="J27" s="7">
        <v>978659832</v>
      </c>
      <c r="K27" s="71">
        <v>1060649435</v>
      </c>
    </row>
    <row r="28" spans="1:11" ht="13.5">
      <c r="A28" s="73" t="s">
        <v>34</v>
      </c>
      <c r="B28" s="6">
        <v>809271875</v>
      </c>
      <c r="C28" s="6">
        <v>-3366494</v>
      </c>
      <c r="D28" s="23">
        <v>-337244</v>
      </c>
      <c r="E28" s="24">
        <v>982905001</v>
      </c>
      <c r="F28" s="6">
        <v>1218144772</v>
      </c>
      <c r="G28" s="25">
        <v>1218144772</v>
      </c>
      <c r="H28" s="26">
        <v>0</v>
      </c>
      <c r="I28" s="24">
        <v>920415000</v>
      </c>
      <c r="J28" s="6">
        <v>889298000</v>
      </c>
      <c r="K28" s="25">
        <v>995289800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1123184</v>
      </c>
      <c r="C31" s="6">
        <v>0</v>
      </c>
      <c r="D31" s="23">
        <v>35937561</v>
      </c>
      <c r="E31" s="24">
        <v>140322533</v>
      </c>
      <c r="F31" s="6">
        <v>139243639</v>
      </c>
      <c r="G31" s="25">
        <v>139243639</v>
      </c>
      <c r="H31" s="26">
        <v>0</v>
      </c>
      <c r="I31" s="24">
        <v>124392053</v>
      </c>
      <c r="J31" s="6">
        <v>89361832</v>
      </c>
      <c r="K31" s="25">
        <v>65359635</v>
      </c>
    </row>
    <row r="32" spans="1:11" ht="13.5">
      <c r="A32" s="33" t="s">
        <v>37</v>
      </c>
      <c r="B32" s="7">
        <f>SUM(B28:B31)</f>
        <v>810395059</v>
      </c>
      <c r="C32" s="7">
        <f aca="true" t="shared" si="5" ref="C32:K32">SUM(C28:C31)</f>
        <v>-3366494</v>
      </c>
      <c r="D32" s="69">
        <f t="shared" si="5"/>
        <v>35600317</v>
      </c>
      <c r="E32" s="70">
        <f t="shared" si="5"/>
        <v>1123227534</v>
      </c>
      <c r="F32" s="7">
        <f t="shared" si="5"/>
        <v>1357388411</v>
      </c>
      <c r="G32" s="71">
        <f t="shared" si="5"/>
        <v>1357388411</v>
      </c>
      <c r="H32" s="72">
        <f t="shared" si="5"/>
        <v>0</v>
      </c>
      <c r="I32" s="70">
        <f t="shared" si="5"/>
        <v>1044807053</v>
      </c>
      <c r="J32" s="7">
        <f t="shared" si="5"/>
        <v>978659832</v>
      </c>
      <c r="K32" s="71">
        <f t="shared" si="5"/>
        <v>1060649435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455664586</v>
      </c>
      <c r="C35" s="6">
        <v>49678434</v>
      </c>
      <c r="D35" s="23">
        <v>540885774</v>
      </c>
      <c r="E35" s="24">
        <v>0</v>
      </c>
      <c r="F35" s="6">
        <v>430183968</v>
      </c>
      <c r="G35" s="25">
        <v>430183968</v>
      </c>
      <c r="H35" s="26">
        <v>395990281</v>
      </c>
      <c r="I35" s="24">
        <v>351700754</v>
      </c>
      <c r="J35" s="6">
        <v>303673165</v>
      </c>
      <c r="K35" s="25">
        <v>317338457</v>
      </c>
    </row>
    <row r="36" spans="1:11" ht="13.5">
      <c r="A36" s="22" t="s">
        <v>40</v>
      </c>
      <c r="B36" s="6">
        <v>5376246196</v>
      </c>
      <c r="C36" s="6">
        <v>594252070</v>
      </c>
      <c r="D36" s="23">
        <v>6520293763</v>
      </c>
      <c r="E36" s="24">
        <v>1123227534</v>
      </c>
      <c r="F36" s="6">
        <v>8510510621</v>
      </c>
      <c r="G36" s="25">
        <v>8510510621</v>
      </c>
      <c r="H36" s="26">
        <v>7036939291</v>
      </c>
      <c r="I36" s="24">
        <v>9133838404</v>
      </c>
      <c r="J36" s="6">
        <v>9794915856</v>
      </c>
      <c r="K36" s="25">
        <v>10273636980</v>
      </c>
    </row>
    <row r="37" spans="1:11" ht="13.5">
      <c r="A37" s="22" t="s">
        <v>41</v>
      </c>
      <c r="B37" s="6">
        <v>395321409</v>
      </c>
      <c r="C37" s="6">
        <v>-17685292</v>
      </c>
      <c r="D37" s="23">
        <v>752971792</v>
      </c>
      <c r="E37" s="24">
        <v>0</v>
      </c>
      <c r="F37" s="6">
        <v>222368358</v>
      </c>
      <c r="G37" s="25">
        <v>222368358</v>
      </c>
      <c r="H37" s="26">
        <v>1174140977</v>
      </c>
      <c r="I37" s="24">
        <v>227260013</v>
      </c>
      <c r="J37" s="6">
        <v>239532054</v>
      </c>
      <c r="K37" s="25">
        <v>250310997</v>
      </c>
    </row>
    <row r="38" spans="1:11" ht="13.5">
      <c r="A38" s="22" t="s">
        <v>42</v>
      </c>
      <c r="B38" s="6">
        <v>102837391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5333751982</v>
      </c>
      <c r="C39" s="6">
        <v>-13458865</v>
      </c>
      <c r="D39" s="23">
        <v>5894245962</v>
      </c>
      <c r="E39" s="24">
        <v>1123227534</v>
      </c>
      <c r="F39" s="6">
        <v>8649391427</v>
      </c>
      <c r="G39" s="25">
        <v>8649391427</v>
      </c>
      <c r="H39" s="26">
        <v>6300713839</v>
      </c>
      <c r="I39" s="24">
        <v>9218587671</v>
      </c>
      <c r="J39" s="6">
        <v>9859384584</v>
      </c>
      <c r="K39" s="25">
        <v>10340664440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722803190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-800860959</v>
      </c>
      <c r="C43" s="6">
        <v>-2682631</v>
      </c>
      <c r="D43" s="23">
        <v>1523986</v>
      </c>
      <c r="E43" s="24">
        <v>1158645</v>
      </c>
      <c r="F43" s="6">
        <v>1158645</v>
      </c>
      <c r="G43" s="25">
        <v>1158645</v>
      </c>
      <c r="H43" s="26">
        <v>563334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-20434</v>
      </c>
      <c r="C44" s="6">
        <v>311761</v>
      </c>
      <c r="D44" s="23">
        <v>-1005664</v>
      </c>
      <c r="E44" s="24">
        <v>693903</v>
      </c>
      <c r="F44" s="6">
        <v>3500000</v>
      </c>
      <c r="G44" s="25">
        <v>3500000</v>
      </c>
      <c r="H44" s="26">
        <v>459981</v>
      </c>
      <c r="I44" s="24">
        <v>245000</v>
      </c>
      <c r="J44" s="6">
        <v>262150</v>
      </c>
      <c r="K44" s="25">
        <v>180322</v>
      </c>
    </row>
    <row r="45" spans="1:11" ht="13.5">
      <c r="A45" s="33" t="s">
        <v>48</v>
      </c>
      <c r="B45" s="7">
        <v>291314534</v>
      </c>
      <c r="C45" s="7">
        <v>-2395070</v>
      </c>
      <c r="D45" s="69">
        <v>166461002</v>
      </c>
      <c r="E45" s="70">
        <v>1852548</v>
      </c>
      <c r="F45" s="7">
        <v>238789918</v>
      </c>
      <c r="G45" s="71">
        <v>238789918</v>
      </c>
      <c r="H45" s="72">
        <v>621099507</v>
      </c>
      <c r="I45" s="70">
        <v>247019362</v>
      </c>
      <c r="J45" s="7">
        <v>260362327</v>
      </c>
      <c r="K45" s="71">
        <v>271985007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291314534</v>
      </c>
      <c r="C48" s="6">
        <v>-70048240</v>
      </c>
      <c r="D48" s="23">
        <v>270129617</v>
      </c>
      <c r="E48" s="24">
        <v>0</v>
      </c>
      <c r="F48" s="6">
        <v>254833829</v>
      </c>
      <c r="G48" s="25">
        <v>254833829</v>
      </c>
      <c r="H48" s="26">
        <v>31541593</v>
      </c>
      <c r="I48" s="24">
        <v>246774362</v>
      </c>
      <c r="J48" s="6">
        <v>260100177</v>
      </c>
      <c r="K48" s="25">
        <v>271804685</v>
      </c>
    </row>
    <row r="49" spans="1:11" ht="13.5">
      <c r="A49" s="22" t="s">
        <v>51</v>
      </c>
      <c r="B49" s="6">
        <f>+B75</f>
        <v>284839491.54602444</v>
      </c>
      <c r="C49" s="6">
        <f aca="true" t="shared" si="6" ref="C49:K49">+C75</f>
        <v>-54764231</v>
      </c>
      <c r="D49" s="23">
        <f t="shared" si="6"/>
        <v>570155460</v>
      </c>
      <c r="E49" s="24">
        <f t="shared" si="6"/>
        <v>-140322533</v>
      </c>
      <c r="F49" s="6">
        <f t="shared" si="6"/>
        <v>-34019333</v>
      </c>
      <c r="G49" s="25">
        <f t="shared" si="6"/>
        <v>-34019333</v>
      </c>
      <c r="H49" s="26">
        <f t="shared" si="6"/>
        <v>851847085</v>
      </c>
      <c r="I49" s="24">
        <f t="shared" si="6"/>
        <v>-71619076</v>
      </c>
      <c r="J49" s="6">
        <f t="shared" si="6"/>
        <v>-26902821</v>
      </c>
      <c r="K49" s="25">
        <f t="shared" si="6"/>
        <v>-10396272</v>
      </c>
    </row>
    <row r="50" spans="1:11" ht="13.5">
      <c r="A50" s="33" t="s">
        <v>52</v>
      </c>
      <c r="B50" s="7">
        <f>+B48-B49</f>
        <v>6475042.453975558</v>
      </c>
      <c r="C50" s="7">
        <f aca="true" t="shared" si="7" ref="C50:K50">+C48-C49</f>
        <v>-15284009</v>
      </c>
      <c r="D50" s="69">
        <f t="shared" si="7"/>
        <v>-300025843</v>
      </c>
      <c r="E50" s="70">
        <f t="shared" si="7"/>
        <v>140322533</v>
      </c>
      <c r="F50" s="7">
        <f t="shared" si="7"/>
        <v>288853162</v>
      </c>
      <c r="G50" s="71">
        <f t="shared" si="7"/>
        <v>288853162</v>
      </c>
      <c r="H50" s="72">
        <f t="shared" si="7"/>
        <v>-820305492</v>
      </c>
      <c r="I50" s="70">
        <f t="shared" si="7"/>
        <v>318393438</v>
      </c>
      <c r="J50" s="7">
        <f t="shared" si="7"/>
        <v>287002998</v>
      </c>
      <c r="K50" s="71">
        <f t="shared" si="7"/>
        <v>282200957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5397454774</v>
      </c>
      <c r="C53" s="6">
        <v>-94074351</v>
      </c>
      <c r="D53" s="23">
        <v>4624111154</v>
      </c>
      <c r="E53" s="24">
        <v>1123227534</v>
      </c>
      <c r="F53" s="6">
        <v>8510510621</v>
      </c>
      <c r="G53" s="25">
        <v>8510510621</v>
      </c>
      <c r="H53" s="26">
        <v>5131211259</v>
      </c>
      <c r="I53" s="24">
        <v>9133838404</v>
      </c>
      <c r="J53" s="6">
        <v>9794915856</v>
      </c>
      <c r="K53" s="25">
        <v>10273636980</v>
      </c>
    </row>
    <row r="54" spans="1:11" ht="13.5">
      <c r="A54" s="22" t="s">
        <v>55</v>
      </c>
      <c r="B54" s="6">
        <v>164455907</v>
      </c>
      <c r="C54" s="6">
        <v>0</v>
      </c>
      <c r="D54" s="23">
        <v>192280716</v>
      </c>
      <c r="E54" s="24">
        <v>165748000</v>
      </c>
      <c r="F54" s="6">
        <v>170396722</v>
      </c>
      <c r="G54" s="25">
        <v>170396722</v>
      </c>
      <c r="H54" s="26">
        <v>0</v>
      </c>
      <c r="I54" s="24">
        <v>176963581</v>
      </c>
      <c r="J54" s="6">
        <v>185858322</v>
      </c>
      <c r="K54" s="25">
        <v>194022428</v>
      </c>
    </row>
    <row r="55" spans="1:11" ht="13.5">
      <c r="A55" s="22" t="s">
        <v>56</v>
      </c>
      <c r="B55" s="6">
        <v>0</v>
      </c>
      <c r="C55" s="6">
        <v>25919362</v>
      </c>
      <c r="D55" s="23">
        <v>3574348</v>
      </c>
      <c r="E55" s="24">
        <v>28181271</v>
      </c>
      <c r="F55" s="6">
        <v>12935056</v>
      </c>
      <c r="G55" s="25">
        <v>12935056</v>
      </c>
      <c r="H55" s="26">
        <v>3266874</v>
      </c>
      <c r="I55" s="24">
        <v>20377854</v>
      </c>
      <c r="J55" s="6">
        <v>10590882</v>
      </c>
      <c r="K55" s="25">
        <v>7598902</v>
      </c>
    </row>
    <row r="56" spans="1:11" ht="13.5">
      <c r="A56" s="22" t="s">
        <v>57</v>
      </c>
      <c r="B56" s="6">
        <v>86311406</v>
      </c>
      <c r="C56" s="6">
        <v>156870233</v>
      </c>
      <c r="D56" s="23">
        <v>145144143</v>
      </c>
      <c r="E56" s="24">
        <v>82809477</v>
      </c>
      <c r="F56" s="6">
        <v>76595715</v>
      </c>
      <c r="G56" s="25">
        <v>76595715</v>
      </c>
      <c r="H56" s="26">
        <v>40803200</v>
      </c>
      <c r="I56" s="24">
        <v>97220613</v>
      </c>
      <c r="J56" s="6">
        <v>93310261</v>
      </c>
      <c r="K56" s="25">
        <v>91439925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577491525</v>
      </c>
      <c r="F59" s="6">
        <v>577491525</v>
      </c>
      <c r="G59" s="25">
        <v>577491525</v>
      </c>
      <c r="H59" s="26">
        <v>577491525</v>
      </c>
      <c r="I59" s="24">
        <v>612141017</v>
      </c>
      <c r="J59" s="6">
        <v>648869477</v>
      </c>
      <c r="K59" s="25">
        <v>687801646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212140</v>
      </c>
      <c r="C62" s="98">
        <v>169307</v>
      </c>
      <c r="D62" s="99">
        <v>172783</v>
      </c>
      <c r="E62" s="97">
        <v>177250</v>
      </c>
      <c r="F62" s="98">
        <v>177250</v>
      </c>
      <c r="G62" s="99">
        <v>177250</v>
      </c>
      <c r="H62" s="100">
        <v>177250</v>
      </c>
      <c r="I62" s="97">
        <v>190461</v>
      </c>
      <c r="J62" s="98">
        <v>206046</v>
      </c>
      <c r="K62" s="99">
        <v>221620</v>
      </c>
    </row>
    <row r="63" spans="1:11" ht="13.5">
      <c r="A63" s="96" t="s">
        <v>63</v>
      </c>
      <c r="B63" s="97">
        <v>29080</v>
      </c>
      <c r="C63" s="98">
        <v>76152</v>
      </c>
      <c r="D63" s="99">
        <v>65273</v>
      </c>
      <c r="E63" s="97">
        <v>63028</v>
      </c>
      <c r="F63" s="98">
        <v>63028</v>
      </c>
      <c r="G63" s="99">
        <v>63028</v>
      </c>
      <c r="H63" s="100">
        <v>63028</v>
      </c>
      <c r="I63" s="97">
        <v>59776</v>
      </c>
      <c r="J63" s="98">
        <v>53943</v>
      </c>
      <c r="K63" s="99">
        <v>47926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0.7373774348251133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252351673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342228635</v>
      </c>
      <c r="C72" s="2">
        <f aca="true" t="shared" si="10" ref="C72:K72">+C77</f>
        <v>339596195</v>
      </c>
      <c r="D72" s="2">
        <f t="shared" si="10"/>
        <v>246924722</v>
      </c>
      <c r="E72" s="2">
        <f t="shared" si="10"/>
        <v>569077234</v>
      </c>
      <c r="F72" s="2">
        <f t="shared" si="10"/>
        <v>665412442</v>
      </c>
      <c r="G72" s="2">
        <f t="shared" si="10"/>
        <v>665412442</v>
      </c>
      <c r="H72" s="2">
        <f t="shared" si="10"/>
        <v>253527674</v>
      </c>
      <c r="I72" s="2">
        <f t="shared" si="10"/>
        <v>708865750</v>
      </c>
      <c r="J72" s="2">
        <f t="shared" si="10"/>
        <v>679764908</v>
      </c>
      <c r="K72" s="2">
        <f t="shared" si="10"/>
        <v>684428526</v>
      </c>
    </row>
    <row r="73" spans="1:11" ht="12.75" hidden="1">
      <c r="A73" s="2" t="s">
        <v>122</v>
      </c>
      <c r="B73" s="2">
        <f>+B74</f>
        <v>76586085.33333331</v>
      </c>
      <c r="C73" s="2">
        <f aca="true" t="shared" si="11" ref="C73:K73">+(C78+C80+C81+C82)-(B78+B80+B81+B82)</f>
        <v>-22104821</v>
      </c>
      <c r="D73" s="2">
        <f t="shared" si="11"/>
        <v>149163192</v>
      </c>
      <c r="E73" s="2">
        <f t="shared" si="11"/>
        <v>-271714233</v>
      </c>
      <c r="F73" s="2">
        <f>+(F78+F80+F81+F82)-(D78+D80+D81+D82)</f>
        <v>-113904146</v>
      </c>
      <c r="G73" s="2">
        <f>+(G78+G80+G81+G82)-(D78+D80+D81+D82)</f>
        <v>-113904146</v>
      </c>
      <c r="H73" s="2">
        <f>+(H78+H80+H81+H82)-(D78+D80+D81+D82)</f>
        <v>93097220</v>
      </c>
      <c r="I73" s="2">
        <f>+(I78+I80+I81+I82)-(E78+E80+E81+E82)</f>
        <v>85632335</v>
      </c>
      <c r="J73" s="2">
        <f t="shared" si="11"/>
        <v>-63282809</v>
      </c>
      <c r="K73" s="2">
        <f t="shared" si="11"/>
        <v>1005728</v>
      </c>
    </row>
    <row r="74" spans="1:11" ht="12.75" hidden="1">
      <c r="A74" s="2" t="s">
        <v>123</v>
      </c>
      <c r="B74" s="2">
        <f>+TREND(C74:E74)</f>
        <v>76586085.33333331</v>
      </c>
      <c r="C74" s="2">
        <f>+C73</f>
        <v>-22104821</v>
      </c>
      <c r="D74" s="2">
        <f aca="true" t="shared" si="12" ref="D74:K74">+D73</f>
        <v>149163192</v>
      </c>
      <c r="E74" s="2">
        <f t="shared" si="12"/>
        <v>-271714233</v>
      </c>
      <c r="F74" s="2">
        <f t="shared" si="12"/>
        <v>-113904146</v>
      </c>
      <c r="G74" s="2">
        <f t="shared" si="12"/>
        <v>-113904146</v>
      </c>
      <c r="H74" s="2">
        <f t="shared" si="12"/>
        <v>93097220</v>
      </c>
      <c r="I74" s="2">
        <f t="shared" si="12"/>
        <v>85632335</v>
      </c>
      <c r="J74" s="2">
        <f t="shared" si="12"/>
        <v>-63282809</v>
      </c>
      <c r="K74" s="2">
        <f t="shared" si="12"/>
        <v>1005728</v>
      </c>
    </row>
    <row r="75" spans="1:11" ht="12.75" hidden="1">
      <c r="A75" s="2" t="s">
        <v>124</v>
      </c>
      <c r="B75" s="2">
        <f>+B84-(((B80+B81+B78)*B70)-B79)</f>
        <v>284839491.54602444</v>
      </c>
      <c r="C75" s="2">
        <f aca="true" t="shared" si="13" ref="C75:K75">+C84-(((C80+C81+C78)*C70)-C79)</f>
        <v>-54764231</v>
      </c>
      <c r="D75" s="2">
        <f t="shared" si="13"/>
        <v>570155460</v>
      </c>
      <c r="E75" s="2">
        <f t="shared" si="13"/>
        <v>-140322533</v>
      </c>
      <c r="F75" s="2">
        <f t="shared" si="13"/>
        <v>-34019333</v>
      </c>
      <c r="G75" s="2">
        <f t="shared" si="13"/>
        <v>-34019333</v>
      </c>
      <c r="H75" s="2">
        <f t="shared" si="13"/>
        <v>851847085</v>
      </c>
      <c r="I75" s="2">
        <f t="shared" si="13"/>
        <v>-71619076</v>
      </c>
      <c r="J75" s="2">
        <f t="shared" si="13"/>
        <v>-26902821</v>
      </c>
      <c r="K75" s="2">
        <f t="shared" si="13"/>
        <v>-10396272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342228635</v>
      </c>
      <c r="C77" s="3">
        <v>339596195</v>
      </c>
      <c r="D77" s="3">
        <v>246924722</v>
      </c>
      <c r="E77" s="3">
        <v>569077234</v>
      </c>
      <c r="F77" s="3">
        <v>665412442</v>
      </c>
      <c r="G77" s="3">
        <v>665412442</v>
      </c>
      <c r="H77" s="3">
        <v>253527674</v>
      </c>
      <c r="I77" s="3">
        <v>708865750</v>
      </c>
      <c r="J77" s="3">
        <v>679764908</v>
      </c>
      <c r="K77" s="3">
        <v>684428526</v>
      </c>
    </row>
    <row r="78" spans="1:11" ht="12.75" hidden="1">
      <c r="A78" s="1" t="s">
        <v>67</v>
      </c>
      <c r="B78" s="3">
        <v>1199163</v>
      </c>
      <c r="C78" s="3">
        <v>2682631</v>
      </c>
      <c r="D78" s="3">
        <v>1158645</v>
      </c>
      <c r="E78" s="3">
        <v>0</v>
      </c>
      <c r="F78" s="3">
        <v>0</v>
      </c>
      <c r="G78" s="3">
        <v>0</v>
      </c>
      <c r="H78" s="3">
        <v>563334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391505460</v>
      </c>
      <c r="C79" s="3">
        <v>-54764231</v>
      </c>
      <c r="D79" s="3">
        <v>570155460</v>
      </c>
      <c r="E79" s="3">
        <v>0</v>
      </c>
      <c r="F79" s="3">
        <v>105224306</v>
      </c>
      <c r="G79" s="3">
        <v>105224306</v>
      </c>
      <c r="H79" s="3">
        <v>991090724</v>
      </c>
      <c r="I79" s="3">
        <v>101915877</v>
      </c>
      <c r="J79" s="3">
        <v>105413829</v>
      </c>
      <c r="K79" s="3">
        <v>110157451</v>
      </c>
    </row>
    <row r="80" spans="1:11" ht="12.75" hidden="1">
      <c r="A80" s="1" t="s">
        <v>69</v>
      </c>
      <c r="B80" s="3">
        <v>55062221</v>
      </c>
      <c r="C80" s="3">
        <v>96009214</v>
      </c>
      <c r="D80" s="3">
        <v>81641054</v>
      </c>
      <c r="E80" s="3">
        <v>0</v>
      </c>
      <c r="F80" s="3">
        <v>99868838</v>
      </c>
      <c r="G80" s="3">
        <v>99868838</v>
      </c>
      <c r="H80" s="3">
        <v>217709645</v>
      </c>
      <c r="I80" s="3">
        <v>28031837</v>
      </c>
      <c r="J80" s="3">
        <v>-41011022</v>
      </c>
      <c r="K80" s="3">
        <v>-42856518</v>
      </c>
    </row>
    <row r="81" spans="1:11" ht="12.75" hidden="1">
      <c r="A81" s="1" t="s">
        <v>70</v>
      </c>
      <c r="B81" s="3">
        <v>88394478</v>
      </c>
      <c r="C81" s="3">
        <v>23859196</v>
      </c>
      <c r="D81" s="3">
        <v>188914534</v>
      </c>
      <c r="E81" s="3">
        <v>0</v>
      </c>
      <c r="F81" s="3">
        <v>57941249</v>
      </c>
      <c r="G81" s="3">
        <v>57941249</v>
      </c>
      <c r="H81" s="3">
        <v>146538474</v>
      </c>
      <c r="I81" s="3">
        <v>57600498</v>
      </c>
      <c r="J81" s="3">
        <v>63360548</v>
      </c>
      <c r="K81" s="3">
        <v>66211772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252351673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-140322533</v>
      </c>
      <c r="F84" s="3">
        <v>-139243639</v>
      </c>
      <c r="G84" s="3">
        <v>-139243639</v>
      </c>
      <c r="H84" s="3">
        <v>-139243639</v>
      </c>
      <c r="I84" s="3">
        <v>-173534953</v>
      </c>
      <c r="J84" s="3">
        <v>-132316650</v>
      </c>
      <c r="K84" s="3">
        <v>-120553723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25919327</v>
      </c>
      <c r="C5" s="6">
        <v>25727287</v>
      </c>
      <c r="D5" s="23">
        <v>43280098</v>
      </c>
      <c r="E5" s="24">
        <v>44100000</v>
      </c>
      <c r="F5" s="6">
        <v>44100001</v>
      </c>
      <c r="G5" s="25">
        <v>44100001</v>
      </c>
      <c r="H5" s="26">
        <v>44903632</v>
      </c>
      <c r="I5" s="24">
        <v>48190008</v>
      </c>
      <c r="J5" s="6">
        <v>50599500</v>
      </c>
      <c r="K5" s="25">
        <v>53129472</v>
      </c>
    </row>
    <row r="6" spans="1:11" ht="13.5">
      <c r="A6" s="22" t="s">
        <v>19</v>
      </c>
      <c r="B6" s="6">
        <v>56290308</v>
      </c>
      <c r="C6" s="6">
        <v>57944652</v>
      </c>
      <c r="D6" s="23">
        <v>61165845</v>
      </c>
      <c r="E6" s="24">
        <v>68077246</v>
      </c>
      <c r="F6" s="6">
        <v>68077246</v>
      </c>
      <c r="G6" s="25">
        <v>68077246</v>
      </c>
      <c r="H6" s="26">
        <v>58457052</v>
      </c>
      <c r="I6" s="24">
        <v>68816568</v>
      </c>
      <c r="J6" s="6">
        <v>76173252</v>
      </c>
      <c r="K6" s="25">
        <v>80172408</v>
      </c>
    </row>
    <row r="7" spans="1:11" ht="13.5">
      <c r="A7" s="22" t="s">
        <v>20</v>
      </c>
      <c r="B7" s="6">
        <v>7060637</v>
      </c>
      <c r="C7" s="6">
        <v>8988913</v>
      </c>
      <c r="D7" s="23">
        <v>10495104</v>
      </c>
      <c r="E7" s="24">
        <v>13000000</v>
      </c>
      <c r="F7" s="6">
        <v>13000000</v>
      </c>
      <c r="G7" s="25">
        <v>13000000</v>
      </c>
      <c r="H7" s="26">
        <v>12973083</v>
      </c>
      <c r="I7" s="24">
        <v>14649996</v>
      </c>
      <c r="J7" s="6">
        <v>15382500</v>
      </c>
      <c r="K7" s="25">
        <v>16151628</v>
      </c>
    </row>
    <row r="8" spans="1:11" ht="13.5">
      <c r="A8" s="22" t="s">
        <v>21</v>
      </c>
      <c r="B8" s="6">
        <v>170764313</v>
      </c>
      <c r="C8" s="6">
        <v>194284118</v>
      </c>
      <c r="D8" s="23">
        <v>215618682</v>
      </c>
      <c r="E8" s="24">
        <v>242898750</v>
      </c>
      <c r="F8" s="6">
        <v>241181000</v>
      </c>
      <c r="G8" s="25">
        <v>241181000</v>
      </c>
      <c r="H8" s="26">
        <v>243985824</v>
      </c>
      <c r="I8" s="24">
        <v>256212000</v>
      </c>
      <c r="J8" s="6">
        <v>267930000</v>
      </c>
      <c r="K8" s="25">
        <v>281432004</v>
      </c>
    </row>
    <row r="9" spans="1:11" ht="13.5">
      <c r="A9" s="22" t="s">
        <v>22</v>
      </c>
      <c r="B9" s="6">
        <v>19618260</v>
      </c>
      <c r="C9" s="6">
        <v>16861990</v>
      </c>
      <c r="D9" s="23">
        <v>38437144</v>
      </c>
      <c r="E9" s="24">
        <v>20216303</v>
      </c>
      <c r="F9" s="6">
        <v>20989304</v>
      </c>
      <c r="G9" s="25">
        <v>20989304</v>
      </c>
      <c r="H9" s="26">
        <v>12761140</v>
      </c>
      <c r="I9" s="24">
        <v>20525196</v>
      </c>
      <c r="J9" s="6">
        <v>21551424</v>
      </c>
      <c r="K9" s="25">
        <v>22629036</v>
      </c>
    </row>
    <row r="10" spans="1:11" ht="25.5">
      <c r="A10" s="27" t="s">
        <v>114</v>
      </c>
      <c r="B10" s="28">
        <f>SUM(B5:B9)</f>
        <v>279652845</v>
      </c>
      <c r="C10" s="29">
        <f aca="true" t="shared" si="0" ref="C10:K10">SUM(C5:C9)</f>
        <v>303806960</v>
      </c>
      <c r="D10" s="30">
        <f t="shared" si="0"/>
        <v>368996873</v>
      </c>
      <c r="E10" s="28">
        <f t="shared" si="0"/>
        <v>388292299</v>
      </c>
      <c r="F10" s="29">
        <f t="shared" si="0"/>
        <v>387347551</v>
      </c>
      <c r="G10" s="31">
        <f t="shared" si="0"/>
        <v>387347551</v>
      </c>
      <c r="H10" s="32">
        <f t="shared" si="0"/>
        <v>373080731</v>
      </c>
      <c r="I10" s="28">
        <f t="shared" si="0"/>
        <v>408393768</v>
      </c>
      <c r="J10" s="29">
        <f t="shared" si="0"/>
        <v>431636676</v>
      </c>
      <c r="K10" s="31">
        <f t="shared" si="0"/>
        <v>453514548</v>
      </c>
    </row>
    <row r="11" spans="1:11" ht="13.5">
      <c r="A11" s="22" t="s">
        <v>23</v>
      </c>
      <c r="B11" s="6">
        <v>86312420</v>
      </c>
      <c r="C11" s="6">
        <v>100317406</v>
      </c>
      <c r="D11" s="23">
        <v>108880344</v>
      </c>
      <c r="E11" s="24">
        <v>120607804</v>
      </c>
      <c r="F11" s="6">
        <v>122505193</v>
      </c>
      <c r="G11" s="25">
        <v>122505193</v>
      </c>
      <c r="H11" s="26">
        <v>111514200</v>
      </c>
      <c r="I11" s="24">
        <v>125230692</v>
      </c>
      <c r="J11" s="6">
        <v>131492340</v>
      </c>
      <c r="K11" s="25">
        <v>138066936</v>
      </c>
    </row>
    <row r="12" spans="1:11" ht="13.5">
      <c r="A12" s="22" t="s">
        <v>24</v>
      </c>
      <c r="B12" s="6">
        <v>16987293</v>
      </c>
      <c r="C12" s="6">
        <v>18636393</v>
      </c>
      <c r="D12" s="23">
        <v>19626184</v>
      </c>
      <c r="E12" s="24">
        <v>22763488</v>
      </c>
      <c r="F12" s="6">
        <v>22795323</v>
      </c>
      <c r="G12" s="25">
        <v>22795323</v>
      </c>
      <c r="H12" s="26">
        <v>20465621</v>
      </c>
      <c r="I12" s="24">
        <v>21537048</v>
      </c>
      <c r="J12" s="6">
        <v>21752916</v>
      </c>
      <c r="K12" s="25">
        <v>22840548</v>
      </c>
    </row>
    <row r="13" spans="1:11" ht="13.5">
      <c r="A13" s="22" t="s">
        <v>115</v>
      </c>
      <c r="B13" s="6">
        <v>32720478</v>
      </c>
      <c r="C13" s="6">
        <v>51771202</v>
      </c>
      <c r="D13" s="23">
        <v>54995176</v>
      </c>
      <c r="E13" s="24">
        <v>30447764</v>
      </c>
      <c r="F13" s="6">
        <v>30447764</v>
      </c>
      <c r="G13" s="25">
        <v>30447764</v>
      </c>
      <c r="H13" s="26">
        <v>0</v>
      </c>
      <c r="I13" s="24">
        <v>33110004</v>
      </c>
      <c r="J13" s="6">
        <v>34765500</v>
      </c>
      <c r="K13" s="25">
        <v>36503796</v>
      </c>
    </row>
    <row r="14" spans="1:11" ht="13.5">
      <c r="A14" s="22" t="s">
        <v>25</v>
      </c>
      <c r="B14" s="6">
        <v>42009</v>
      </c>
      <c r="C14" s="6">
        <v>7605</v>
      </c>
      <c r="D14" s="23">
        <v>5345</v>
      </c>
      <c r="E14" s="24">
        <v>0</v>
      </c>
      <c r="F14" s="6">
        <v>0</v>
      </c>
      <c r="G14" s="25">
        <v>0</v>
      </c>
      <c r="H14" s="26">
        <v>3081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38896027</v>
      </c>
      <c r="C15" s="6">
        <v>41747784</v>
      </c>
      <c r="D15" s="23">
        <v>42906079</v>
      </c>
      <c r="E15" s="24">
        <v>52531500</v>
      </c>
      <c r="F15" s="6">
        <v>55259500</v>
      </c>
      <c r="G15" s="25">
        <v>55259500</v>
      </c>
      <c r="H15" s="26">
        <v>43697244</v>
      </c>
      <c r="I15" s="24">
        <v>53566512</v>
      </c>
      <c r="J15" s="6">
        <v>56244828</v>
      </c>
      <c r="K15" s="25">
        <v>59057076</v>
      </c>
    </row>
    <row r="16" spans="1:11" ht="13.5">
      <c r="A16" s="22" t="s">
        <v>21</v>
      </c>
      <c r="B16" s="6">
        <v>0</v>
      </c>
      <c r="C16" s="6">
        <v>0</v>
      </c>
      <c r="D16" s="23">
        <v>150000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109029159</v>
      </c>
      <c r="C17" s="6">
        <v>149564467</v>
      </c>
      <c r="D17" s="23">
        <v>233799629</v>
      </c>
      <c r="E17" s="24">
        <v>161941572</v>
      </c>
      <c r="F17" s="6">
        <v>158802348</v>
      </c>
      <c r="G17" s="25">
        <v>158802348</v>
      </c>
      <c r="H17" s="26">
        <v>113156944</v>
      </c>
      <c r="I17" s="24">
        <v>174948600</v>
      </c>
      <c r="J17" s="6">
        <v>185738352</v>
      </c>
      <c r="K17" s="25">
        <v>195025212</v>
      </c>
    </row>
    <row r="18" spans="1:11" ht="13.5">
      <c r="A18" s="33" t="s">
        <v>28</v>
      </c>
      <c r="B18" s="34">
        <f>SUM(B11:B17)</f>
        <v>283987386</v>
      </c>
      <c r="C18" s="35">
        <f aca="true" t="shared" si="1" ref="C18:K18">SUM(C11:C17)</f>
        <v>362044857</v>
      </c>
      <c r="D18" s="36">
        <f t="shared" si="1"/>
        <v>460362757</v>
      </c>
      <c r="E18" s="34">
        <f t="shared" si="1"/>
        <v>388292128</v>
      </c>
      <c r="F18" s="35">
        <f t="shared" si="1"/>
        <v>389810128</v>
      </c>
      <c r="G18" s="37">
        <f t="shared" si="1"/>
        <v>389810128</v>
      </c>
      <c r="H18" s="38">
        <f t="shared" si="1"/>
        <v>288837090</v>
      </c>
      <c r="I18" s="34">
        <f t="shared" si="1"/>
        <v>408392856</v>
      </c>
      <c r="J18" s="35">
        <f t="shared" si="1"/>
        <v>429993936</v>
      </c>
      <c r="K18" s="37">
        <f t="shared" si="1"/>
        <v>451493568</v>
      </c>
    </row>
    <row r="19" spans="1:11" ht="13.5">
      <c r="A19" s="33" t="s">
        <v>29</v>
      </c>
      <c r="B19" s="39">
        <f>+B10-B18</f>
        <v>-4334541</v>
      </c>
      <c r="C19" s="40">
        <f aca="true" t="shared" si="2" ref="C19:K19">+C10-C18</f>
        <v>-58237897</v>
      </c>
      <c r="D19" s="41">
        <f t="shared" si="2"/>
        <v>-91365884</v>
      </c>
      <c r="E19" s="39">
        <f t="shared" si="2"/>
        <v>171</v>
      </c>
      <c r="F19" s="40">
        <f t="shared" si="2"/>
        <v>-2462577</v>
      </c>
      <c r="G19" s="42">
        <f t="shared" si="2"/>
        <v>-2462577</v>
      </c>
      <c r="H19" s="43">
        <f t="shared" si="2"/>
        <v>84243641</v>
      </c>
      <c r="I19" s="39">
        <f t="shared" si="2"/>
        <v>912</v>
      </c>
      <c r="J19" s="40">
        <f t="shared" si="2"/>
        <v>1642740</v>
      </c>
      <c r="K19" s="42">
        <f t="shared" si="2"/>
        <v>2020980</v>
      </c>
    </row>
    <row r="20" spans="1:11" ht="25.5">
      <c r="A20" s="44" t="s">
        <v>30</v>
      </c>
      <c r="B20" s="45">
        <v>143838510</v>
      </c>
      <c r="C20" s="46">
        <v>119424038</v>
      </c>
      <c r="D20" s="47">
        <v>104943336</v>
      </c>
      <c r="E20" s="45">
        <v>117059250</v>
      </c>
      <c r="F20" s="46">
        <v>128522002</v>
      </c>
      <c r="G20" s="48">
        <v>128522002</v>
      </c>
      <c r="H20" s="49">
        <v>125822750</v>
      </c>
      <c r="I20" s="45">
        <v>101526996</v>
      </c>
      <c r="J20" s="46">
        <v>127554000</v>
      </c>
      <c r="K20" s="48">
        <v>135921996</v>
      </c>
    </row>
    <row r="21" spans="1:11" ht="63.75">
      <c r="A21" s="50" t="s">
        <v>116</v>
      </c>
      <c r="B21" s="51">
        <v>0</v>
      </c>
      <c r="C21" s="52">
        <v>9306060</v>
      </c>
      <c r="D21" s="53">
        <v>2873871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139503969</v>
      </c>
      <c r="C22" s="58">
        <f aca="true" t="shared" si="3" ref="C22:K22">SUM(C19:C21)</f>
        <v>70492201</v>
      </c>
      <c r="D22" s="59">
        <f t="shared" si="3"/>
        <v>16451323</v>
      </c>
      <c r="E22" s="57">
        <f t="shared" si="3"/>
        <v>117059421</v>
      </c>
      <c r="F22" s="58">
        <f t="shared" si="3"/>
        <v>126059425</v>
      </c>
      <c r="G22" s="60">
        <f t="shared" si="3"/>
        <v>126059425</v>
      </c>
      <c r="H22" s="61">
        <f t="shared" si="3"/>
        <v>210066391</v>
      </c>
      <c r="I22" s="57">
        <f t="shared" si="3"/>
        <v>101527908</v>
      </c>
      <c r="J22" s="58">
        <f t="shared" si="3"/>
        <v>129196740</v>
      </c>
      <c r="K22" s="60">
        <f t="shared" si="3"/>
        <v>137942976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139503969</v>
      </c>
      <c r="C24" s="40">
        <f aca="true" t="shared" si="4" ref="C24:K24">SUM(C22:C23)</f>
        <v>70492201</v>
      </c>
      <c r="D24" s="41">
        <f t="shared" si="4"/>
        <v>16451323</v>
      </c>
      <c r="E24" s="39">
        <f t="shared" si="4"/>
        <v>117059421</v>
      </c>
      <c r="F24" s="40">
        <f t="shared" si="4"/>
        <v>126059425</v>
      </c>
      <c r="G24" s="42">
        <f t="shared" si="4"/>
        <v>126059425</v>
      </c>
      <c r="H24" s="43">
        <f t="shared" si="4"/>
        <v>210066391</v>
      </c>
      <c r="I24" s="39">
        <f t="shared" si="4"/>
        <v>101527908</v>
      </c>
      <c r="J24" s="40">
        <f t="shared" si="4"/>
        <v>129196740</v>
      </c>
      <c r="K24" s="42">
        <f t="shared" si="4"/>
        <v>137942976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139948141</v>
      </c>
      <c r="C27" s="7">
        <v>91034667</v>
      </c>
      <c r="D27" s="69">
        <v>124378232</v>
      </c>
      <c r="E27" s="70">
        <v>178384250</v>
      </c>
      <c r="F27" s="7">
        <v>187384250</v>
      </c>
      <c r="G27" s="71">
        <v>187384250</v>
      </c>
      <c r="H27" s="72">
        <v>154697380</v>
      </c>
      <c r="I27" s="70">
        <v>174313680</v>
      </c>
      <c r="J27" s="7">
        <v>184724148</v>
      </c>
      <c r="K27" s="71">
        <v>198809964</v>
      </c>
    </row>
    <row r="28" spans="1:11" ht="13.5">
      <c r="A28" s="73" t="s">
        <v>34</v>
      </c>
      <c r="B28" s="6">
        <v>119567924</v>
      </c>
      <c r="C28" s="6">
        <v>112875771</v>
      </c>
      <c r="D28" s="23">
        <v>125571510</v>
      </c>
      <c r="E28" s="24">
        <v>117059250</v>
      </c>
      <c r="F28" s="6">
        <v>126059252</v>
      </c>
      <c r="G28" s="25">
        <v>126059252</v>
      </c>
      <c r="H28" s="26">
        <v>0</v>
      </c>
      <c r="I28" s="24">
        <v>99340176</v>
      </c>
      <c r="J28" s="6">
        <v>127553316</v>
      </c>
      <c r="K28" s="25">
        <v>135921996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20380217</v>
      </c>
      <c r="C31" s="6">
        <v>-21870104</v>
      </c>
      <c r="D31" s="23">
        <v>-34300198</v>
      </c>
      <c r="E31" s="24">
        <v>61325000</v>
      </c>
      <c r="F31" s="6">
        <v>61324998</v>
      </c>
      <c r="G31" s="25">
        <v>61324998</v>
      </c>
      <c r="H31" s="26">
        <v>0</v>
      </c>
      <c r="I31" s="24">
        <v>74973504</v>
      </c>
      <c r="J31" s="6">
        <v>57170832</v>
      </c>
      <c r="K31" s="25">
        <v>62887968</v>
      </c>
    </row>
    <row r="32" spans="1:11" ht="13.5">
      <c r="A32" s="33" t="s">
        <v>37</v>
      </c>
      <c r="B32" s="7">
        <f>SUM(B28:B31)</f>
        <v>139948141</v>
      </c>
      <c r="C32" s="7">
        <f aca="true" t="shared" si="5" ref="C32:K32">SUM(C28:C31)</f>
        <v>91005667</v>
      </c>
      <c r="D32" s="69">
        <f t="shared" si="5"/>
        <v>91271312</v>
      </c>
      <c r="E32" s="70">
        <f t="shared" si="5"/>
        <v>178384250</v>
      </c>
      <c r="F32" s="7">
        <f t="shared" si="5"/>
        <v>187384250</v>
      </c>
      <c r="G32" s="71">
        <f t="shared" si="5"/>
        <v>187384250</v>
      </c>
      <c r="H32" s="72">
        <f t="shared" si="5"/>
        <v>0</v>
      </c>
      <c r="I32" s="70">
        <f t="shared" si="5"/>
        <v>174313680</v>
      </c>
      <c r="J32" s="7">
        <f t="shared" si="5"/>
        <v>184724148</v>
      </c>
      <c r="K32" s="71">
        <f t="shared" si="5"/>
        <v>198809964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131188119</v>
      </c>
      <c r="C35" s="6">
        <v>215785203</v>
      </c>
      <c r="D35" s="23">
        <v>257912502</v>
      </c>
      <c r="E35" s="24">
        <v>210603223</v>
      </c>
      <c r="F35" s="6">
        <v>227035457</v>
      </c>
      <c r="G35" s="25">
        <v>227035457</v>
      </c>
      <c r="H35" s="26">
        <v>315082831</v>
      </c>
      <c r="I35" s="24">
        <v>232525926</v>
      </c>
      <c r="J35" s="6">
        <v>660810931</v>
      </c>
      <c r="K35" s="25">
        <v>187815787</v>
      </c>
    </row>
    <row r="36" spans="1:11" ht="13.5">
      <c r="A36" s="22" t="s">
        <v>40</v>
      </c>
      <c r="B36" s="6">
        <v>820749355</v>
      </c>
      <c r="C36" s="6">
        <v>940377258</v>
      </c>
      <c r="D36" s="23">
        <v>986843970</v>
      </c>
      <c r="E36" s="24">
        <v>1144736382</v>
      </c>
      <c r="F36" s="6">
        <v>1143780454</v>
      </c>
      <c r="G36" s="25">
        <v>1143780454</v>
      </c>
      <c r="H36" s="26">
        <v>1077498793</v>
      </c>
      <c r="I36" s="24">
        <v>1143450306</v>
      </c>
      <c r="J36" s="6">
        <v>1163566307</v>
      </c>
      <c r="K36" s="25">
        <v>900807303</v>
      </c>
    </row>
    <row r="37" spans="1:11" ht="13.5">
      <c r="A37" s="22" t="s">
        <v>41</v>
      </c>
      <c r="B37" s="6">
        <v>41435289</v>
      </c>
      <c r="C37" s="6">
        <v>92621173</v>
      </c>
      <c r="D37" s="23">
        <v>96378238</v>
      </c>
      <c r="E37" s="24">
        <v>37820579</v>
      </c>
      <c r="F37" s="6">
        <v>96378244</v>
      </c>
      <c r="G37" s="25">
        <v>96378244</v>
      </c>
      <c r="H37" s="26">
        <v>102522703</v>
      </c>
      <c r="I37" s="24">
        <v>97388287</v>
      </c>
      <c r="J37" s="6">
        <v>65451911</v>
      </c>
      <c r="K37" s="25">
        <v>92484918</v>
      </c>
    </row>
    <row r="38" spans="1:11" ht="13.5">
      <c r="A38" s="22" t="s">
        <v>42</v>
      </c>
      <c r="B38" s="6">
        <v>25262333</v>
      </c>
      <c r="C38" s="6">
        <v>27465648</v>
      </c>
      <c r="D38" s="23">
        <v>27114070</v>
      </c>
      <c r="E38" s="24">
        <v>29113588</v>
      </c>
      <c r="F38" s="6">
        <v>27114069</v>
      </c>
      <c r="G38" s="25">
        <v>27114069</v>
      </c>
      <c r="H38" s="26">
        <v>27114069</v>
      </c>
      <c r="I38" s="24">
        <v>27398225</v>
      </c>
      <c r="J38" s="6">
        <v>27685359</v>
      </c>
      <c r="K38" s="25">
        <v>27975502</v>
      </c>
    </row>
    <row r="39" spans="1:11" ht="13.5">
      <c r="A39" s="22" t="s">
        <v>43</v>
      </c>
      <c r="B39" s="6">
        <v>885239852</v>
      </c>
      <c r="C39" s="6">
        <v>965583442</v>
      </c>
      <c r="D39" s="23">
        <v>1104812843</v>
      </c>
      <c r="E39" s="24">
        <v>1171346017</v>
      </c>
      <c r="F39" s="6">
        <v>1238323594</v>
      </c>
      <c r="G39" s="25">
        <v>1238323594</v>
      </c>
      <c r="H39" s="26">
        <v>1052878497</v>
      </c>
      <c r="I39" s="24">
        <v>1251189720</v>
      </c>
      <c r="J39" s="6">
        <v>1731239968</v>
      </c>
      <c r="K39" s="25">
        <v>968162671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169885338</v>
      </c>
      <c r="C42" s="6">
        <v>645025937</v>
      </c>
      <c r="D42" s="23">
        <v>785887104</v>
      </c>
      <c r="E42" s="24">
        <v>531105047</v>
      </c>
      <c r="F42" s="6">
        <v>469098206</v>
      </c>
      <c r="G42" s="25">
        <v>469098206</v>
      </c>
      <c r="H42" s="26">
        <v>807721665</v>
      </c>
      <c r="I42" s="24">
        <v>-30973908</v>
      </c>
      <c r="J42" s="6">
        <v>-23107128</v>
      </c>
      <c r="K42" s="25">
        <v>-34846548</v>
      </c>
    </row>
    <row r="43" spans="1:11" ht="13.5">
      <c r="A43" s="22" t="s">
        <v>46</v>
      </c>
      <c r="B43" s="6">
        <v>-146257694</v>
      </c>
      <c r="C43" s="6">
        <v>-139800276</v>
      </c>
      <c r="D43" s="23">
        <v>-145576862</v>
      </c>
      <c r="E43" s="24">
        <v>-125574160</v>
      </c>
      <c r="F43" s="6">
        <v>-178384250</v>
      </c>
      <c r="G43" s="25">
        <v>-178384250</v>
      </c>
      <c r="H43" s="26">
        <v>-165781528</v>
      </c>
      <c r="I43" s="24">
        <v>-174313680</v>
      </c>
      <c r="J43" s="6">
        <v>-184724148</v>
      </c>
      <c r="K43" s="25">
        <v>-198809964</v>
      </c>
    </row>
    <row r="44" spans="1:11" ht="13.5">
      <c r="A44" s="22" t="s">
        <v>47</v>
      </c>
      <c r="B44" s="6">
        <v>0</v>
      </c>
      <c r="C44" s="6">
        <v>1180032</v>
      </c>
      <c r="D44" s="23">
        <v>75306</v>
      </c>
      <c r="E44" s="24">
        <v>-954288</v>
      </c>
      <c r="F44" s="6">
        <v>954288</v>
      </c>
      <c r="G44" s="25">
        <v>954288</v>
      </c>
      <c r="H44" s="26">
        <v>-1384652</v>
      </c>
      <c r="I44" s="24">
        <v>13159</v>
      </c>
      <c r="J44" s="6">
        <v>13293</v>
      </c>
      <c r="K44" s="25">
        <v>13434</v>
      </c>
    </row>
    <row r="45" spans="1:11" ht="13.5">
      <c r="A45" s="33" t="s">
        <v>48</v>
      </c>
      <c r="B45" s="7">
        <v>71911652</v>
      </c>
      <c r="C45" s="7">
        <v>510377891</v>
      </c>
      <c r="D45" s="69">
        <v>760254159</v>
      </c>
      <c r="E45" s="70">
        <v>536833846</v>
      </c>
      <c r="F45" s="7">
        <v>415665710</v>
      </c>
      <c r="G45" s="71">
        <v>415665710</v>
      </c>
      <c r="H45" s="72">
        <v>889935423</v>
      </c>
      <c r="I45" s="70">
        <v>-68391213</v>
      </c>
      <c r="J45" s="7">
        <v>-90109903</v>
      </c>
      <c r="K45" s="71">
        <v>-126653422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71911652</v>
      </c>
      <c r="C48" s="6">
        <v>119868612</v>
      </c>
      <c r="D48" s="23">
        <v>123997461</v>
      </c>
      <c r="E48" s="24">
        <v>127133680</v>
      </c>
      <c r="F48" s="6">
        <v>81521750</v>
      </c>
      <c r="G48" s="25">
        <v>81521750</v>
      </c>
      <c r="H48" s="26">
        <v>153084131</v>
      </c>
      <c r="I48" s="24">
        <v>117708080</v>
      </c>
      <c r="J48" s="6">
        <v>106989656</v>
      </c>
      <c r="K48" s="25">
        <v>85151252</v>
      </c>
    </row>
    <row r="49" spans="1:11" ht="13.5">
      <c r="A49" s="22" t="s">
        <v>51</v>
      </c>
      <c r="B49" s="6">
        <f>+B75</f>
        <v>-8427458.137796909</v>
      </c>
      <c r="C49" s="6">
        <f aca="true" t="shared" si="6" ref="C49:K49">+C75</f>
        <v>-248113214.2783925</v>
      </c>
      <c r="D49" s="23">
        <f t="shared" si="6"/>
        <v>-112154230.95635194</v>
      </c>
      <c r="E49" s="24">
        <f t="shared" si="6"/>
        <v>-43244417.37947743</v>
      </c>
      <c r="F49" s="6">
        <f t="shared" si="6"/>
        <v>-48546546.96750805</v>
      </c>
      <c r="G49" s="25">
        <f t="shared" si="6"/>
        <v>-48546546.96750805</v>
      </c>
      <c r="H49" s="26">
        <f t="shared" si="6"/>
        <v>-69373737.56395042</v>
      </c>
      <c r="I49" s="24">
        <f t="shared" si="6"/>
        <v>-46188097.16857733</v>
      </c>
      <c r="J49" s="6">
        <f t="shared" si="6"/>
        <v>-656773504.4115641</v>
      </c>
      <c r="K49" s="25">
        <f t="shared" si="6"/>
        <v>-21399309.037595987</v>
      </c>
    </row>
    <row r="50" spans="1:11" ht="13.5">
      <c r="A50" s="33" t="s">
        <v>52</v>
      </c>
      <c r="B50" s="7">
        <f>+B48-B49</f>
        <v>80339110.13779691</v>
      </c>
      <c r="C50" s="7">
        <f aca="true" t="shared" si="7" ref="C50:K50">+C48-C49</f>
        <v>367981826.2783925</v>
      </c>
      <c r="D50" s="69">
        <f t="shared" si="7"/>
        <v>236151691.95635194</v>
      </c>
      <c r="E50" s="70">
        <f t="shared" si="7"/>
        <v>170378097.37947744</v>
      </c>
      <c r="F50" s="7">
        <f t="shared" si="7"/>
        <v>130068296.96750805</v>
      </c>
      <c r="G50" s="71">
        <f t="shared" si="7"/>
        <v>130068296.96750805</v>
      </c>
      <c r="H50" s="72">
        <f t="shared" si="7"/>
        <v>222457868.56395042</v>
      </c>
      <c r="I50" s="70">
        <f t="shared" si="7"/>
        <v>163896177.1685773</v>
      </c>
      <c r="J50" s="7">
        <f t="shared" si="7"/>
        <v>763763160.4115641</v>
      </c>
      <c r="K50" s="71">
        <f t="shared" si="7"/>
        <v>106550561.03759599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813339608</v>
      </c>
      <c r="C53" s="6">
        <v>671076458</v>
      </c>
      <c r="D53" s="23">
        <v>761825090</v>
      </c>
      <c r="E53" s="24">
        <v>771113832</v>
      </c>
      <c r="F53" s="6">
        <v>749892660</v>
      </c>
      <c r="G53" s="25">
        <v>749892660</v>
      </c>
      <c r="H53" s="26">
        <v>659494368</v>
      </c>
      <c r="I53" s="24">
        <v>760488059</v>
      </c>
      <c r="J53" s="6">
        <v>769397511</v>
      </c>
      <c r="K53" s="25">
        <v>534815033</v>
      </c>
    </row>
    <row r="54" spans="1:11" ht="13.5">
      <c r="A54" s="22" t="s">
        <v>55</v>
      </c>
      <c r="B54" s="6">
        <v>32720478</v>
      </c>
      <c r="C54" s="6">
        <v>0</v>
      </c>
      <c r="D54" s="23">
        <v>48468945</v>
      </c>
      <c r="E54" s="24">
        <v>30447764</v>
      </c>
      <c r="F54" s="6">
        <v>30447764</v>
      </c>
      <c r="G54" s="25">
        <v>30447764</v>
      </c>
      <c r="H54" s="26">
        <v>0</v>
      </c>
      <c r="I54" s="24">
        <v>33110004</v>
      </c>
      <c r="J54" s="6">
        <v>34765500</v>
      </c>
      <c r="K54" s="25">
        <v>36503796</v>
      </c>
    </row>
    <row r="55" spans="1:11" ht="13.5">
      <c r="A55" s="22" t="s">
        <v>56</v>
      </c>
      <c r="B55" s="6">
        <v>0</v>
      </c>
      <c r="C55" s="6">
        <v>956270</v>
      </c>
      <c r="D55" s="23">
        <v>3093973</v>
      </c>
      <c r="E55" s="24">
        <v>8230000</v>
      </c>
      <c r="F55" s="6">
        <v>5250000</v>
      </c>
      <c r="G55" s="25">
        <v>5250000</v>
      </c>
      <c r="H55" s="26">
        <v>2143902</v>
      </c>
      <c r="I55" s="24">
        <v>35079180</v>
      </c>
      <c r="J55" s="6">
        <v>47152308</v>
      </c>
      <c r="K55" s="25">
        <v>49666644</v>
      </c>
    </row>
    <row r="56" spans="1:11" ht="13.5">
      <c r="A56" s="22" t="s">
        <v>57</v>
      </c>
      <c r="B56" s="6">
        <v>0</v>
      </c>
      <c r="C56" s="6">
        <v>5801682</v>
      </c>
      <c r="D56" s="23">
        <v>10641978</v>
      </c>
      <c r="E56" s="24">
        <v>24017000</v>
      </c>
      <c r="F56" s="6">
        <v>23151000</v>
      </c>
      <c r="G56" s="25">
        <v>23151000</v>
      </c>
      <c r="H56" s="26">
        <v>18030775</v>
      </c>
      <c r="I56" s="24">
        <v>22092996</v>
      </c>
      <c r="J56" s="6">
        <v>23271144</v>
      </c>
      <c r="K56" s="25">
        <v>24434688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19274043</v>
      </c>
      <c r="F60" s="6">
        <v>19274043</v>
      </c>
      <c r="G60" s="25">
        <v>19274043</v>
      </c>
      <c r="H60" s="26">
        <v>0</v>
      </c>
      <c r="I60" s="24">
        <v>17954104</v>
      </c>
      <c r="J60" s="6">
        <v>18851810</v>
      </c>
      <c r="K60" s="25">
        <v>19794400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0.9785405237454596</v>
      </c>
      <c r="C70" s="5">
        <f aca="true" t="shared" si="8" ref="C70:K70">IF(ISERROR(C71/C72),0,(C71/C72))</f>
        <v>3.484113658751074</v>
      </c>
      <c r="D70" s="5">
        <f t="shared" si="8"/>
        <v>1.4516677221554208</v>
      </c>
      <c r="E70" s="5">
        <f t="shared" si="8"/>
        <v>0.9686362274386224</v>
      </c>
      <c r="F70" s="5">
        <f t="shared" si="8"/>
        <v>0.8951081593975515</v>
      </c>
      <c r="G70" s="5">
        <f t="shared" si="8"/>
        <v>0.8951081593975515</v>
      </c>
      <c r="H70" s="5">
        <f t="shared" si="8"/>
        <v>0.9745846647351866</v>
      </c>
      <c r="I70" s="5">
        <f t="shared" si="8"/>
        <v>1.1232820977786262</v>
      </c>
      <c r="J70" s="5">
        <f t="shared" si="8"/>
        <v>1.2777088823438227</v>
      </c>
      <c r="K70" s="5">
        <f t="shared" si="8"/>
        <v>0.9790956195559934</v>
      </c>
    </row>
    <row r="71" spans="1:11" ht="12.75" hidden="1">
      <c r="A71" s="2" t="s">
        <v>120</v>
      </c>
      <c r="B71" s="2">
        <f>+B83</f>
        <v>92591755</v>
      </c>
      <c r="C71" s="2">
        <f aca="true" t="shared" si="9" ref="C71:K71">+C83</f>
        <v>316936559</v>
      </c>
      <c r="D71" s="2">
        <f t="shared" si="9"/>
        <v>166227238</v>
      </c>
      <c r="E71" s="2">
        <f t="shared" si="9"/>
        <v>118336957</v>
      </c>
      <c r="F71" s="2">
        <f t="shared" si="9"/>
        <v>109140204</v>
      </c>
      <c r="G71" s="2">
        <f t="shared" si="9"/>
        <v>109140204</v>
      </c>
      <c r="H71" s="2">
        <f t="shared" si="9"/>
        <v>101909189</v>
      </c>
      <c r="I71" s="2">
        <f t="shared" si="9"/>
        <v>141233628</v>
      </c>
      <c r="J71" s="2">
        <f t="shared" si="9"/>
        <v>173685960</v>
      </c>
      <c r="K71" s="2">
        <f t="shared" si="9"/>
        <v>139935060</v>
      </c>
    </row>
    <row r="72" spans="1:11" ht="12.75" hidden="1">
      <c r="A72" s="2" t="s">
        <v>121</v>
      </c>
      <c r="B72" s="2">
        <f>+B77</f>
        <v>94622300</v>
      </c>
      <c r="C72" s="2">
        <f aca="true" t="shared" si="10" ref="C72:K72">+C77</f>
        <v>90966194</v>
      </c>
      <c r="D72" s="2">
        <f t="shared" si="10"/>
        <v>114507773</v>
      </c>
      <c r="E72" s="2">
        <f t="shared" si="10"/>
        <v>122168626</v>
      </c>
      <c r="F72" s="2">
        <f t="shared" si="10"/>
        <v>121929627</v>
      </c>
      <c r="G72" s="2">
        <f t="shared" si="10"/>
        <v>121929627</v>
      </c>
      <c r="H72" s="2">
        <f t="shared" si="10"/>
        <v>104566789</v>
      </c>
      <c r="I72" s="2">
        <f t="shared" si="10"/>
        <v>125733000</v>
      </c>
      <c r="J72" s="2">
        <f t="shared" si="10"/>
        <v>135935472</v>
      </c>
      <c r="K72" s="2">
        <f t="shared" si="10"/>
        <v>142922772</v>
      </c>
    </row>
    <row r="73" spans="1:11" ht="12.75" hidden="1">
      <c r="A73" s="2" t="s">
        <v>122</v>
      </c>
      <c r="B73" s="2">
        <f>+B74</f>
        <v>51363695.99999999</v>
      </c>
      <c r="C73" s="2">
        <f aca="true" t="shared" si="11" ref="C73:K73">+(C78+C80+C81+C82)-(B78+B80+B81+B82)</f>
        <v>36336333</v>
      </c>
      <c r="D73" s="2">
        <f t="shared" si="11"/>
        <v>37998347</v>
      </c>
      <c r="E73" s="2">
        <f t="shared" si="11"/>
        <v>-50503817</v>
      </c>
      <c r="F73" s="2">
        <f>+(F78+F80+F81+F82)-(D78+D80+D81+D82)</f>
        <v>11598664</v>
      </c>
      <c r="G73" s="2">
        <f>+(G78+G80+G81+G82)-(D78+D80+D81+D82)</f>
        <v>11598664</v>
      </c>
      <c r="H73" s="2">
        <f>+(H78+H80+H81+H82)-(D78+D80+D81+D82)</f>
        <v>27353895</v>
      </c>
      <c r="I73" s="2">
        <f>+(I78+I80+I81+I82)-(E78+E80+E81+E82)</f>
        <v>31396413</v>
      </c>
      <c r="J73" s="2">
        <f t="shared" si="11"/>
        <v>438993117</v>
      </c>
      <c r="K73" s="2">
        <f t="shared" si="11"/>
        <v>-452893531</v>
      </c>
    </row>
    <row r="74" spans="1:11" ht="12.75" hidden="1">
      <c r="A74" s="2" t="s">
        <v>123</v>
      </c>
      <c r="B74" s="2">
        <f>+TREND(C74:E74)</f>
        <v>51363695.99999999</v>
      </c>
      <c r="C74" s="2">
        <f>+C73</f>
        <v>36336333</v>
      </c>
      <c r="D74" s="2">
        <f aca="true" t="shared" si="12" ref="D74:K74">+D73</f>
        <v>37998347</v>
      </c>
      <c r="E74" s="2">
        <f t="shared" si="12"/>
        <v>-50503817</v>
      </c>
      <c r="F74" s="2">
        <f t="shared" si="12"/>
        <v>11598664</v>
      </c>
      <c r="G74" s="2">
        <f t="shared" si="12"/>
        <v>11598664</v>
      </c>
      <c r="H74" s="2">
        <f t="shared" si="12"/>
        <v>27353895</v>
      </c>
      <c r="I74" s="2">
        <f t="shared" si="12"/>
        <v>31396413</v>
      </c>
      <c r="J74" s="2">
        <f t="shared" si="12"/>
        <v>438993117</v>
      </c>
      <c r="K74" s="2">
        <f t="shared" si="12"/>
        <v>-452893531</v>
      </c>
    </row>
    <row r="75" spans="1:11" ht="12.75" hidden="1">
      <c r="A75" s="2" t="s">
        <v>124</v>
      </c>
      <c r="B75" s="2">
        <f>+B84-(((B80+B81+B78)*B70)-B79)</f>
        <v>-8427458.137796909</v>
      </c>
      <c r="C75" s="2">
        <f aca="true" t="shared" si="13" ref="C75:K75">+C84-(((C80+C81+C78)*C70)-C79)</f>
        <v>-248113214.2783925</v>
      </c>
      <c r="D75" s="2">
        <f t="shared" si="13"/>
        <v>-112154230.95635194</v>
      </c>
      <c r="E75" s="2">
        <f t="shared" si="13"/>
        <v>-43244417.37947743</v>
      </c>
      <c r="F75" s="2">
        <f t="shared" si="13"/>
        <v>-48546546.96750805</v>
      </c>
      <c r="G75" s="2">
        <f t="shared" si="13"/>
        <v>-48546546.96750805</v>
      </c>
      <c r="H75" s="2">
        <f t="shared" si="13"/>
        <v>-69373737.56395042</v>
      </c>
      <c r="I75" s="2">
        <f t="shared" si="13"/>
        <v>-46188097.16857733</v>
      </c>
      <c r="J75" s="2">
        <f t="shared" si="13"/>
        <v>-656773504.4115641</v>
      </c>
      <c r="K75" s="2">
        <f t="shared" si="13"/>
        <v>-21399309.037595987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94622300</v>
      </c>
      <c r="C77" s="3">
        <v>90966194</v>
      </c>
      <c r="D77" s="3">
        <v>114507773</v>
      </c>
      <c r="E77" s="3">
        <v>122168626</v>
      </c>
      <c r="F77" s="3">
        <v>121929627</v>
      </c>
      <c r="G77" s="3">
        <v>121929627</v>
      </c>
      <c r="H77" s="3">
        <v>104566789</v>
      </c>
      <c r="I77" s="3">
        <v>125733000</v>
      </c>
      <c r="J77" s="3">
        <v>135935472</v>
      </c>
      <c r="K77" s="3">
        <v>142922772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39968291</v>
      </c>
      <c r="C79" s="3">
        <v>82678731</v>
      </c>
      <c r="D79" s="3">
        <v>80832324</v>
      </c>
      <c r="E79" s="3">
        <v>36607489</v>
      </c>
      <c r="F79" s="3">
        <v>80832330</v>
      </c>
      <c r="G79" s="3">
        <v>80832330</v>
      </c>
      <c r="H79" s="3">
        <v>86847475</v>
      </c>
      <c r="I79" s="3">
        <v>81679450</v>
      </c>
      <c r="J79" s="3">
        <v>49578446</v>
      </c>
      <c r="K79" s="3">
        <v>76445099</v>
      </c>
    </row>
    <row r="80" spans="1:11" ht="12.75" hidden="1">
      <c r="A80" s="1" t="s">
        <v>69</v>
      </c>
      <c r="B80" s="3">
        <v>41662378</v>
      </c>
      <c r="C80" s="3">
        <v>54629040</v>
      </c>
      <c r="D80" s="3">
        <v>88238987</v>
      </c>
      <c r="E80" s="3">
        <v>68231091</v>
      </c>
      <c r="F80" s="3">
        <v>99276719</v>
      </c>
      <c r="G80" s="3">
        <v>99276719</v>
      </c>
      <c r="H80" s="3">
        <v>103519805</v>
      </c>
      <c r="I80" s="3">
        <v>66534403</v>
      </c>
      <c r="J80" s="3">
        <v>504947706</v>
      </c>
      <c r="K80" s="3">
        <v>86170719</v>
      </c>
    </row>
    <row r="81" spans="1:11" ht="12.75" hidden="1">
      <c r="A81" s="1" t="s">
        <v>70</v>
      </c>
      <c r="B81" s="3">
        <v>7794694</v>
      </c>
      <c r="C81" s="3">
        <v>40313886</v>
      </c>
      <c r="D81" s="3">
        <v>44702286</v>
      </c>
      <c r="E81" s="3">
        <v>14206365</v>
      </c>
      <c r="F81" s="3">
        <v>45263218</v>
      </c>
      <c r="G81" s="3">
        <v>45263218</v>
      </c>
      <c r="H81" s="3">
        <v>56775363</v>
      </c>
      <c r="I81" s="3">
        <v>47299466</v>
      </c>
      <c r="J81" s="3">
        <v>47879280</v>
      </c>
      <c r="K81" s="3">
        <v>13762736</v>
      </c>
    </row>
    <row r="82" spans="1:11" ht="12.75" hidden="1">
      <c r="A82" s="1" t="s">
        <v>71</v>
      </c>
      <c r="B82" s="3">
        <v>9149521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92591755</v>
      </c>
      <c r="C83" s="3">
        <v>316936559</v>
      </c>
      <c r="D83" s="3">
        <v>166227238</v>
      </c>
      <c r="E83" s="3">
        <v>118336957</v>
      </c>
      <c r="F83" s="3">
        <v>109140204</v>
      </c>
      <c r="G83" s="3">
        <v>109140204</v>
      </c>
      <c r="H83" s="3">
        <v>101909189</v>
      </c>
      <c r="I83" s="3">
        <v>141233628</v>
      </c>
      <c r="J83" s="3">
        <v>173685960</v>
      </c>
      <c r="K83" s="3">
        <v>139935060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14339340</v>
      </c>
      <c r="C5" s="6">
        <v>15071651</v>
      </c>
      <c r="D5" s="23">
        <v>15687276</v>
      </c>
      <c r="E5" s="24">
        <v>16605111</v>
      </c>
      <c r="F5" s="6">
        <v>16605111</v>
      </c>
      <c r="G5" s="25">
        <v>16605111</v>
      </c>
      <c r="H5" s="26">
        <v>9341909</v>
      </c>
      <c r="I5" s="24">
        <v>17399469</v>
      </c>
      <c r="J5" s="6">
        <v>18231062</v>
      </c>
      <c r="K5" s="25">
        <v>19124384</v>
      </c>
    </row>
    <row r="6" spans="1:11" ht="13.5">
      <c r="A6" s="22" t="s">
        <v>19</v>
      </c>
      <c r="B6" s="6">
        <v>700628</v>
      </c>
      <c r="C6" s="6">
        <v>1159426</v>
      </c>
      <c r="D6" s="23">
        <v>1160555</v>
      </c>
      <c r="E6" s="24">
        <v>4342240</v>
      </c>
      <c r="F6" s="6">
        <v>1000000</v>
      </c>
      <c r="G6" s="25">
        <v>1000000</v>
      </c>
      <c r="H6" s="26">
        <v>6758888</v>
      </c>
      <c r="I6" s="24">
        <v>1000000</v>
      </c>
      <c r="J6" s="6">
        <v>1049000</v>
      </c>
      <c r="K6" s="25">
        <v>1100401</v>
      </c>
    </row>
    <row r="7" spans="1:11" ht="13.5">
      <c r="A7" s="22" t="s">
        <v>20</v>
      </c>
      <c r="B7" s="6">
        <v>5387136</v>
      </c>
      <c r="C7" s="6">
        <v>6095412</v>
      </c>
      <c r="D7" s="23">
        <v>6738945</v>
      </c>
      <c r="E7" s="24">
        <v>36900365</v>
      </c>
      <c r="F7" s="6">
        <v>8916358</v>
      </c>
      <c r="G7" s="25">
        <v>8916358</v>
      </c>
      <c r="H7" s="26">
        <v>6361261</v>
      </c>
      <c r="I7" s="24">
        <v>9353259</v>
      </c>
      <c r="J7" s="6">
        <v>9811569</v>
      </c>
      <c r="K7" s="25">
        <v>10292336</v>
      </c>
    </row>
    <row r="8" spans="1:11" ht="13.5">
      <c r="A8" s="22" t="s">
        <v>21</v>
      </c>
      <c r="B8" s="6">
        <v>171844688</v>
      </c>
      <c r="C8" s="6">
        <v>179800699</v>
      </c>
      <c r="D8" s="23">
        <v>198121849</v>
      </c>
      <c r="E8" s="24">
        <v>318065600</v>
      </c>
      <c r="F8" s="6">
        <v>223601600</v>
      </c>
      <c r="G8" s="25">
        <v>223601600</v>
      </c>
      <c r="H8" s="26">
        <v>222832213</v>
      </c>
      <c r="I8" s="24">
        <v>236425774</v>
      </c>
      <c r="J8" s="6">
        <v>247448373</v>
      </c>
      <c r="K8" s="25">
        <v>259573344</v>
      </c>
    </row>
    <row r="9" spans="1:11" ht="13.5">
      <c r="A9" s="22" t="s">
        <v>22</v>
      </c>
      <c r="B9" s="6">
        <v>14070218</v>
      </c>
      <c r="C9" s="6">
        <v>17693098</v>
      </c>
      <c r="D9" s="23">
        <v>46925907</v>
      </c>
      <c r="E9" s="24">
        <v>18518687</v>
      </c>
      <c r="F9" s="6">
        <v>33578687</v>
      </c>
      <c r="G9" s="25">
        <v>33578687</v>
      </c>
      <c r="H9" s="26">
        <v>10321839</v>
      </c>
      <c r="I9" s="24">
        <v>38037629</v>
      </c>
      <c r="J9" s="6">
        <v>39901471</v>
      </c>
      <c r="K9" s="25">
        <v>41856644</v>
      </c>
    </row>
    <row r="10" spans="1:11" ht="25.5">
      <c r="A10" s="27" t="s">
        <v>114</v>
      </c>
      <c r="B10" s="28">
        <f>SUM(B5:B9)</f>
        <v>206342010</v>
      </c>
      <c r="C10" s="29">
        <f aca="true" t="shared" si="0" ref="C10:K10">SUM(C5:C9)</f>
        <v>219820286</v>
      </c>
      <c r="D10" s="30">
        <f t="shared" si="0"/>
        <v>268634532</v>
      </c>
      <c r="E10" s="28">
        <f t="shared" si="0"/>
        <v>394432003</v>
      </c>
      <c r="F10" s="29">
        <f t="shared" si="0"/>
        <v>283701756</v>
      </c>
      <c r="G10" s="31">
        <f t="shared" si="0"/>
        <v>283701756</v>
      </c>
      <c r="H10" s="32">
        <f t="shared" si="0"/>
        <v>255616110</v>
      </c>
      <c r="I10" s="28">
        <f t="shared" si="0"/>
        <v>302216131</v>
      </c>
      <c r="J10" s="29">
        <f t="shared" si="0"/>
        <v>316441475</v>
      </c>
      <c r="K10" s="31">
        <f t="shared" si="0"/>
        <v>331947109</v>
      </c>
    </row>
    <row r="11" spans="1:11" ht="13.5">
      <c r="A11" s="22" t="s">
        <v>23</v>
      </c>
      <c r="B11" s="6">
        <v>59746327</v>
      </c>
      <c r="C11" s="6">
        <v>63312440</v>
      </c>
      <c r="D11" s="23">
        <v>66270030</v>
      </c>
      <c r="E11" s="24">
        <v>84983618</v>
      </c>
      <c r="F11" s="6">
        <v>84983618</v>
      </c>
      <c r="G11" s="25">
        <v>84983618</v>
      </c>
      <c r="H11" s="26">
        <v>63347554</v>
      </c>
      <c r="I11" s="24">
        <v>89935421</v>
      </c>
      <c r="J11" s="6">
        <v>95281799</v>
      </c>
      <c r="K11" s="25">
        <v>99950614</v>
      </c>
    </row>
    <row r="12" spans="1:11" ht="13.5">
      <c r="A12" s="22" t="s">
        <v>24</v>
      </c>
      <c r="B12" s="6">
        <v>15563284</v>
      </c>
      <c r="C12" s="6">
        <v>17644239</v>
      </c>
      <c r="D12" s="23">
        <v>17397688</v>
      </c>
      <c r="E12" s="24">
        <v>19533789</v>
      </c>
      <c r="F12" s="6">
        <v>19483789</v>
      </c>
      <c r="G12" s="25">
        <v>19483789</v>
      </c>
      <c r="H12" s="26">
        <v>15871524</v>
      </c>
      <c r="I12" s="24">
        <v>21563431</v>
      </c>
      <c r="J12" s="6">
        <v>22843218</v>
      </c>
      <c r="K12" s="25">
        <v>23962539</v>
      </c>
    </row>
    <row r="13" spans="1:11" ht="13.5">
      <c r="A13" s="22" t="s">
        <v>115</v>
      </c>
      <c r="B13" s="6">
        <v>91891228</v>
      </c>
      <c r="C13" s="6">
        <v>0</v>
      </c>
      <c r="D13" s="23">
        <v>152833765</v>
      </c>
      <c r="E13" s="24">
        <v>79504000</v>
      </c>
      <c r="F13" s="6">
        <v>79504000</v>
      </c>
      <c r="G13" s="25">
        <v>79504000</v>
      </c>
      <c r="H13" s="26">
        <v>61254527</v>
      </c>
      <c r="I13" s="24">
        <v>129214054</v>
      </c>
      <c r="J13" s="6">
        <v>142468943</v>
      </c>
      <c r="K13" s="25">
        <v>149449921</v>
      </c>
    </row>
    <row r="14" spans="1:11" ht="13.5">
      <c r="A14" s="22" t="s">
        <v>25</v>
      </c>
      <c r="B14" s="6">
        <v>396988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381969</v>
      </c>
      <c r="C15" s="6">
        <v>3271833</v>
      </c>
      <c r="D15" s="23">
        <v>4457071</v>
      </c>
      <c r="E15" s="24">
        <v>11444543</v>
      </c>
      <c r="F15" s="6">
        <v>9152947</v>
      </c>
      <c r="G15" s="25">
        <v>9152947</v>
      </c>
      <c r="H15" s="26">
        <v>5989094</v>
      </c>
      <c r="I15" s="24">
        <v>7466451</v>
      </c>
      <c r="J15" s="6">
        <v>7832307</v>
      </c>
      <c r="K15" s="25">
        <v>8216090</v>
      </c>
    </row>
    <row r="16" spans="1:11" ht="13.5">
      <c r="A16" s="22" t="s">
        <v>21</v>
      </c>
      <c r="B16" s="6">
        <v>0</v>
      </c>
      <c r="C16" s="6">
        <v>864622</v>
      </c>
      <c r="D16" s="23">
        <v>1266949</v>
      </c>
      <c r="E16" s="24">
        <v>1762180</v>
      </c>
      <c r="F16" s="6">
        <v>5104420</v>
      </c>
      <c r="G16" s="25">
        <v>5104420</v>
      </c>
      <c r="H16" s="26">
        <v>3075674</v>
      </c>
      <c r="I16" s="24">
        <v>4842240</v>
      </c>
      <c r="J16" s="6">
        <v>5079510</v>
      </c>
      <c r="K16" s="25">
        <v>5328406</v>
      </c>
    </row>
    <row r="17" spans="1:11" ht="13.5">
      <c r="A17" s="22" t="s">
        <v>27</v>
      </c>
      <c r="B17" s="6">
        <v>95013042</v>
      </c>
      <c r="C17" s="6">
        <v>101831519</v>
      </c>
      <c r="D17" s="23">
        <v>129362242</v>
      </c>
      <c r="E17" s="24">
        <v>135739769</v>
      </c>
      <c r="F17" s="6">
        <v>135910624</v>
      </c>
      <c r="G17" s="25">
        <v>135910624</v>
      </c>
      <c r="H17" s="26">
        <v>88469055</v>
      </c>
      <c r="I17" s="24">
        <v>128262838</v>
      </c>
      <c r="J17" s="6">
        <v>135188212</v>
      </c>
      <c r="K17" s="25">
        <v>141812427</v>
      </c>
    </row>
    <row r="18" spans="1:11" ht="13.5">
      <c r="A18" s="33" t="s">
        <v>28</v>
      </c>
      <c r="B18" s="34">
        <f>SUM(B11:B17)</f>
        <v>262992838</v>
      </c>
      <c r="C18" s="35">
        <f aca="true" t="shared" si="1" ref="C18:K18">SUM(C11:C17)</f>
        <v>186924653</v>
      </c>
      <c r="D18" s="36">
        <f t="shared" si="1"/>
        <v>371587745</v>
      </c>
      <c r="E18" s="34">
        <f t="shared" si="1"/>
        <v>332967899</v>
      </c>
      <c r="F18" s="35">
        <f t="shared" si="1"/>
        <v>334139398</v>
      </c>
      <c r="G18" s="37">
        <f t="shared" si="1"/>
        <v>334139398</v>
      </c>
      <c r="H18" s="38">
        <f t="shared" si="1"/>
        <v>238007428</v>
      </c>
      <c r="I18" s="34">
        <f t="shared" si="1"/>
        <v>381284435</v>
      </c>
      <c r="J18" s="35">
        <f t="shared" si="1"/>
        <v>408693989</v>
      </c>
      <c r="K18" s="37">
        <f t="shared" si="1"/>
        <v>428719997</v>
      </c>
    </row>
    <row r="19" spans="1:11" ht="13.5">
      <c r="A19" s="33" t="s">
        <v>29</v>
      </c>
      <c r="B19" s="39">
        <f>+B10-B18</f>
        <v>-56650828</v>
      </c>
      <c r="C19" s="40">
        <f aca="true" t="shared" si="2" ref="C19:K19">+C10-C18</f>
        <v>32895633</v>
      </c>
      <c r="D19" s="41">
        <f t="shared" si="2"/>
        <v>-102953213</v>
      </c>
      <c r="E19" s="39">
        <f t="shared" si="2"/>
        <v>61464104</v>
      </c>
      <c r="F19" s="40">
        <f t="shared" si="2"/>
        <v>-50437642</v>
      </c>
      <c r="G19" s="42">
        <f t="shared" si="2"/>
        <v>-50437642</v>
      </c>
      <c r="H19" s="43">
        <f t="shared" si="2"/>
        <v>17608682</v>
      </c>
      <c r="I19" s="39">
        <f t="shared" si="2"/>
        <v>-79068304</v>
      </c>
      <c r="J19" s="40">
        <f t="shared" si="2"/>
        <v>-92252514</v>
      </c>
      <c r="K19" s="42">
        <f t="shared" si="2"/>
        <v>-96772888</v>
      </c>
    </row>
    <row r="20" spans="1:11" ht="25.5">
      <c r="A20" s="44" t="s">
        <v>30</v>
      </c>
      <c r="B20" s="45">
        <v>68039177</v>
      </c>
      <c r="C20" s="46">
        <v>97655565</v>
      </c>
      <c r="D20" s="47">
        <v>79392800</v>
      </c>
      <c r="E20" s="45">
        <v>81732000</v>
      </c>
      <c r="F20" s="46">
        <v>84691535</v>
      </c>
      <c r="G20" s="48">
        <v>84691535</v>
      </c>
      <c r="H20" s="49">
        <v>71666051</v>
      </c>
      <c r="I20" s="45">
        <v>100818000</v>
      </c>
      <c r="J20" s="46">
        <v>105758083</v>
      </c>
      <c r="K20" s="48">
        <v>110940228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94200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11388349</v>
      </c>
      <c r="C22" s="58">
        <f aca="true" t="shared" si="3" ref="C22:K22">SUM(C19:C21)</f>
        <v>130551198</v>
      </c>
      <c r="D22" s="59">
        <f t="shared" si="3"/>
        <v>-23560413</v>
      </c>
      <c r="E22" s="57">
        <f t="shared" si="3"/>
        <v>143196104</v>
      </c>
      <c r="F22" s="58">
        <f t="shared" si="3"/>
        <v>34253893</v>
      </c>
      <c r="G22" s="60">
        <f t="shared" si="3"/>
        <v>34253893</v>
      </c>
      <c r="H22" s="61">
        <f t="shared" si="3"/>
        <v>89368933</v>
      </c>
      <c r="I22" s="57">
        <f t="shared" si="3"/>
        <v>21749696</v>
      </c>
      <c r="J22" s="58">
        <f t="shared" si="3"/>
        <v>13505569</v>
      </c>
      <c r="K22" s="60">
        <f t="shared" si="3"/>
        <v>14167340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11388349</v>
      </c>
      <c r="C24" s="40">
        <f aca="true" t="shared" si="4" ref="C24:K24">SUM(C22:C23)</f>
        <v>130551198</v>
      </c>
      <c r="D24" s="41">
        <f t="shared" si="4"/>
        <v>-23560413</v>
      </c>
      <c r="E24" s="39">
        <f t="shared" si="4"/>
        <v>143196104</v>
      </c>
      <c r="F24" s="40">
        <f t="shared" si="4"/>
        <v>34253893</v>
      </c>
      <c r="G24" s="42">
        <f t="shared" si="4"/>
        <v>34253893</v>
      </c>
      <c r="H24" s="43">
        <f t="shared" si="4"/>
        <v>89368933</v>
      </c>
      <c r="I24" s="39">
        <f t="shared" si="4"/>
        <v>21749696</v>
      </c>
      <c r="J24" s="40">
        <f t="shared" si="4"/>
        <v>13505569</v>
      </c>
      <c r="K24" s="42">
        <f t="shared" si="4"/>
        <v>14167340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107141080</v>
      </c>
      <c r="C27" s="7">
        <v>119234389</v>
      </c>
      <c r="D27" s="69">
        <v>109632291</v>
      </c>
      <c r="E27" s="70">
        <v>143196104</v>
      </c>
      <c r="F27" s="7">
        <v>149314803</v>
      </c>
      <c r="G27" s="71">
        <v>149314803</v>
      </c>
      <c r="H27" s="72">
        <v>104117391</v>
      </c>
      <c r="I27" s="70">
        <v>169700187</v>
      </c>
      <c r="J27" s="7">
        <v>120879974</v>
      </c>
      <c r="K27" s="71">
        <v>78159189</v>
      </c>
    </row>
    <row r="28" spans="1:11" ht="13.5">
      <c r="A28" s="73" t="s">
        <v>34</v>
      </c>
      <c r="B28" s="6">
        <v>67040482</v>
      </c>
      <c r="C28" s="6">
        <v>78858272</v>
      </c>
      <c r="D28" s="23">
        <v>63910129</v>
      </c>
      <c r="E28" s="24">
        <v>80532001</v>
      </c>
      <c r="F28" s="6">
        <v>82763475</v>
      </c>
      <c r="G28" s="25">
        <v>82763475</v>
      </c>
      <c r="H28" s="26">
        <v>0</v>
      </c>
      <c r="I28" s="24">
        <v>100818000</v>
      </c>
      <c r="J28" s="6">
        <v>63459844</v>
      </c>
      <c r="K28" s="25">
        <v>33564868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40100598</v>
      </c>
      <c r="C31" s="6">
        <v>0</v>
      </c>
      <c r="D31" s="23">
        <v>27582598</v>
      </c>
      <c r="E31" s="24">
        <v>62664103</v>
      </c>
      <c r="F31" s="6">
        <v>66551328</v>
      </c>
      <c r="G31" s="25">
        <v>66551328</v>
      </c>
      <c r="H31" s="26">
        <v>0</v>
      </c>
      <c r="I31" s="24">
        <v>68882187</v>
      </c>
      <c r="J31" s="6">
        <v>57420130</v>
      </c>
      <c r="K31" s="25">
        <v>44594321</v>
      </c>
    </row>
    <row r="32" spans="1:11" ht="13.5">
      <c r="A32" s="33" t="s">
        <v>37</v>
      </c>
      <c r="B32" s="7">
        <f>SUM(B28:B31)</f>
        <v>107141080</v>
      </c>
      <c r="C32" s="7">
        <f aca="true" t="shared" si="5" ref="C32:K32">SUM(C28:C31)</f>
        <v>78858272</v>
      </c>
      <c r="D32" s="69">
        <f t="shared" si="5"/>
        <v>91492727</v>
      </c>
      <c r="E32" s="70">
        <f t="shared" si="5"/>
        <v>143196104</v>
      </c>
      <c r="F32" s="7">
        <f t="shared" si="5"/>
        <v>149314803</v>
      </c>
      <c r="G32" s="71">
        <f t="shared" si="5"/>
        <v>149314803</v>
      </c>
      <c r="H32" s="72">
        <f t="shared" si="5"/>
        <v>0</v>
      </c>
      <c r="I32" s="70">
        <f t="shared" si="5"/>
        <v>169700187</v>
      </c>
      <c r="J32" s="7">
        <f t="shared" si="5"/>
        <v>120879974</v>
      </c>
      <c r="K32" s="71">
        <f t="shared" si="5"/>
        <v>78159189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68111970</v>
      </c>
      <c r="C35" s="6">
        <v>77320395</v>
      </c>
      <c r="D35" s="23">
        <v>128390383</v>
      </c>
      <c r="E35" s="24">
        <v>128295618</v>
      </c>
      <c r="F35" s="6">
        <v>93266708</v>
      </c>
      <c r="G35" s="25">
        <v>93266708</v>
      </c>
      <c r="H35" s="26">
        <v>154321126</v>
      </c>
      <c r="I35" s="24">
        <v>121354076</v>
      </c>
      <c r="J35" s="6">
        <v>133215134</v>
      </c>
      <c r="K35" s="25">
        <v>188288456</v>
      </c>
    </row>
    <row r="36" spans="1:11" ht="13.5">
      <c r="A36" s="22" t="s">
        <v>40</v>
      </c>
      <c r="B36" s="6">
        <v>990109859</v>
      </c>
      <c r="C36" s="6">
        <v>681572281</v>
      </c>
      <c r="D36" s="23">
        <v>1014814367</v>
      </c>
      <c r="E36" s="24">
        <v>1158010471</v>
      </c>
      <c r="F36" s="6">
        <v>1084097170</v>
      </c>
      <c r="G36" s="25">
        <v>1084097170</v>
      </c>
      <c r="H36" s="26">
        <v>892974356</v>
      </c>
      <c r="I36" s="24">
        <v>1120914868</v>
      </c>
      <c r="J36" s="6">
        <v>1110700342</v>
      </c>
      <c r="K36" s="25">
        <v>1115348467</v>
      </c>
    </row>
    <row r="37" spans="1:11" ht="13.5">
      <c r="A37" s="22" t="s">
        <v>41</v>
      </c>
      <c r="B37" s="6">
        <v>22179390</v>
      </c>
      <c r="C37" s="6">
        <v>23677291</v>
      </c>
      <c r="D37" s="23">
        <v>53381269</v>
      </c>
      <c r="E37" s="24">
        <v>53535591</v>
      </c>
      <c r="F37" s="6">
        <v>53535591</v>
      </c>
      <c r="G37" s="25">
        <v>53535591</v>
      </c>
      <c r="H37" s="26">
        <v>21485177</v>
      </c>
      <c r="I37" s="24">
        <v>54398703</v>
      </c>
      <c r="J37" s="6">
        <v>57571575</v>
      </c>
      <c r="K37" s="25">
        <v>60335011</v>
      </c>
    </row>
    <row r="38" spans="1:11" ht="13.5">
      <c r="A38" s="22" t="s">
        <v>42</v>
      </c>
      <c r="B38" s="6">
        <v>4558578</v>
      </c>
      <c r="C38" s="6">
        <v>11679027</v>
      </c>
      <c r="D38" s="23">
        <v>6504364</v>
      </c>
      <c r="E38" s="24">
        <v>8105610</v>
      </c>
      <c r="F38" s="6">
        <v>8105610</v>
      </c>
      <c r="G38" s="25">
        <v>8105610</v>
      </c>
      <c r="H38" s="26">
        <v>2429350</v>
      </c>
      <c r="I38" s="24">
        <v>5727986</v>
      </c>
      <c r="J38" s="6">
        <v>6002930</v>
      </c>
      <c r="K38" s="25">
        <v>6291070</v>
      </c>
    </row>
    <row r="39" spans="1:11" ht="13.5">
      <c r="A39" s="22" t="s">
        <v>43</v>
      </c>
      <c r="B39" s="6">
        <v>1031483861</v>
      </c>
      <c r="C39" s="6">
        <v>592985153</v>
      </c>
      <c r="D39" s="23">
        <v>1106879520</v>
      </c>
      <c r="E39" s="24">
        <v>1081468787</v>
      </c>
      <c r="F39" s="6">
        <v>1115722680</v>
      </c>
      <c r="G39" s="25">
        <v>1115722680</v>
      </c>
      <c r="H39" s="26">
        <v>934012004</v>
      </c>
      <c r="I39" s="24">
        <v>1160392559</v>
      </c>
      <c r="J39" s="6">
        <v>1166835402</v>
      </c>
      <c r="K39" s="25">
        <v>1222843502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97585083</v>
      </c>
      <c r="C42" s="6">
        <v>791685551</v>
      </c>
      <c r="D42" s="23">
        <v>875420124</v>
      </c>
      <c r="E42" s="24">
        <v>341132342</v>
      </c>
      <c r="F42" s="6">
        <v>346093675</v>
      </c>
      <c r="G42" s="25">
        <v>346093675</v>
      </c>
      <c r="H42" s="26">
        <v>1043794776</v>
      </c>
      <c r="I42" s="24">
        <v>-53906386</v>
      </c>
      <c r="J42" s="6">
        <v>1910525</v>
      </c>
      <c r="K42" s="25">
        <v>50317921</v>
      </c>
    </row>
    <row r="43" spans="1:11" ht="13.5">
      <c r="A43" s="22" t="s">
        <v>46</v>
      </c>
      <c r="B43" s="6">
        <v>-107005483</v>
      </c>
      <c r="C43" s="6">
        <v>-127419740</v>
      </c>
      <c r="D43" s="23">
        <v>-105055134</v>
      </c>
      <c r="E43" s="24">
        <v>-143196104</v>
      </c>
      <c r="F43" s="6">
        <v>-149314803</v>
      </c>
      <c r="G43" s="25">
        <v>-149314803</v>
      </c>
      <c r="H43" s="26">
        <v>-116492338</v>
      </c>
      <c r="I43" s="24">
        <v>-169700187</v>
      </c>
      <c r="J43" s="6">
        <v>-120879974</v>
      </c>
      <c r="K43" s="25">
        <v>-78159189</v>
      </c>
    </row>
    <row r="44" spans="1:11" ht="13.5">
      <c r="A44" s="22" t="s">
        <v>47</v>
      </c>
      <c r="B44" s="6">
        <v>0</v>
      </c>
      <c r="C44" s="6">
        <v>28038</v>
      </c>
      <c r="D44" s="23">
        <v>63467</v>
      </c>
      <c r="E44" s="24">
        <v>0</v>
      </c>
      <c r="F44" s="6">
        <v>0</v>
      </c>
      <c r="G44" s="25">
        <v>0</v>
      </c>
      <c r="H44" s="26">
        <v>-106053</v>
      </c>
      <c r="I44" s="24">
        <v>0</v>
      </c>
      <c r="J44" s="6">
        <v>4392</v>
      </c>
      <c r="K44" s="25">
        <v>4603</v>
      </c>
    </row>
    <row r="45" spans="1:11" ht="13.5">
      <c r="A45" s="33" t="s">
        <v>48</v>
      </c>
      <c r="B45" s="7">
        <v>36799474</v>
      </c>
      <c r="C45" s="7">
        <v>710226006</v>
      </c>
      <c r="D45" s="69">
        <v>817877016</v>
      </c>
      <c r="E45" s="70">
        <v>287519379</v>
      </c>
      <c r="F45" s="7">
        <v>286362013</v>
      </c>
      <c r="G45" s="71">
        <v>286362013</v>
      </c>
      <c r="H45" s="72">
        <v>1096860710</v>
      </c>
      <c r="I45" s="70">
        <v>-121490788</v>
      </c>
      <c r="J45" s="7">
        <v>-61203708</v>
      </c>
      <c r="K45" s="71">
        <v>32697232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45932159</v>
      </c>
      <c r="C48" s="6">
        <v>45753557</v>
      </c>
      <c r="D48" s="23">
        <v>89584165</v>
      </c>
      <c r="E48" s="24">
        <v>79925963</v>
      </c>
      <c r="F48" s="6">
        <v>55972503</v>
      </c>
      <c r="G48" s="25">
        <v>55972503</v>
      </c>
      <c r="H48" s="26">
        <v>91270013</v>
      </c>
      <c r="I48" s="24">
        <v>58808973</v>
      </c>
      <c r="J48" s="6">
        <v>70790828</v>
      </c>
      <c r="K48" s="25">
        <v>122515601</v>
      </c>
    </row>
    <row r="49" spans="1:11" ht="13.5">
      <c r="A49" s="22" t="s">
        <v>51</v>
      </c>
      <c r="B49" s="6">
        <f>+B75</f>
        <v>8011880.881202452</v>
      </c>
      <c r="C49" s="6">
        <f aca="true" t="shared" si="6" ref="C49:K49">+C75</f>
        <v>-79197.5101338923</v>
      </c>
      <c r="D49" s="23">
        <f t="shared" si="6"/>
        <v>39585543.52191031</v>
      </c>
      <c r="E49" s="24">
        <f t="shared" si="6"/>
        <v>9382013.587521441</v>
      </c>
      <c r="F49" s="6">
        <f t="shared" si="6"/>
        <v>18440766.759397276</v>
      </c>
      <c r="G49" s="25">
        <f t="shared" si="6"/>
        <v>18440766.759397276</v>
      </c>
      <c r="H49" s="26">
        <f t="shared" si="6"/>
        <v>-37478458.57936732</v>
      </c>
      <c r="I49" s="24">
        <f t="shared" si="6"/>
        <v>24109779.184605233</v>
      </c>
      <c r="J49" s="6">
        <f t="shared" si="6"/>
        <v>27509420.2587143</v>
      </c>
      <c r="K49" s="25">
        <f t="shared" si="6"/>
        <v>28998903.608781494</v>
      </c>
    </row>
    <row r="50" spans="1:11" ht="13.5">
      <c r="A50" s="33" t="s">
        <v>52</v>
      </c>
      <c r="B50" s="7">
        <f>+B48-B49</f>
        <v>37920278.11879755</v>
      </c>
      <c r="C50" s="7">
        <f aca="true" t="shared" si="7" ref="C50:K50">+C48-C49</f>
        <v>45832754.51013389</v>
      </c>
      <c r="D50" s="69">
        <f t="shared" si="7"/>
        <v>49998621.47808969</v>
      </c>
      <c r="E50" s="70">
        <f t="shared" si="7"/>
        <v>70543949.41247857</v>
      </c>
      <c r="F50" s="7">
        <f t="shared" si="7"/>
        <v>37531736.240602724</v>
      </c>
      <c r="G50" s="71">
        <f t="shared" si="7"/>
        <v>37531736.240602724</v>
      </c>
      <c r="H50" s="72">
        <f t="shared" si="7"/>
        <v>128748471.57936731</v>
      </c>
      <c r="I50" s="70">
        <f t="shared" si="7"/>
        <v>34699193.81539477</v>
      </c>
      <c r="J50" s="7">
        <f t="shared" si="7"/>
        <v>43281407.7412857</v>
      </c>
      <c r="K50" s="71">
        <f t="shared" si="7"/>
        <v>93516697.39121851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990109859</v>
      </c>
      <c r="C53" s="6">
        <v>431183973</v>
      </c>
      <c r="D53" s="23">
        <v>892079715</v>
      </c>
      <c r="E53" s="24">
        <v>1035275819</v>
      </c>
      <c r="F53" s="6">
        <v>961362518</v>
      </c>
      <c r="G53" s="25">
        <v>961362518</v>
      </c>
      <c r="H53" s="26">
        <v>816089924</v>
      </c>
      <c r="I53" s="24">
        <v>935482552</v>
      </c>
      <c r="J53" s="6">
        <v>947276807</v>
      </c>
      <c r="K53" s="25">
        <v>973955995</v>
      </c>
    </row>
    <row r="54" spans="1:11" ht="13.5">
      <c r="A54" s="22" t="s">
        <v>55</v>
      </c>
      <c r="B54" s="6">
        <v>91891228</v>
      </c>
      <c r="C54" s="6">
        <v>0</v>
      </c>
      <c r="D54" s="23">
        <v>146251827</v>
      </c>
      <c r="E54" s="24">
        <v>70000000</v>
      </c>
      <c r="F54" s="6">
        <v>70000000</v>
      </c>
      <c r="G54" s="25">
        <v>70000000</v>
      </c>
      <c r="H54" s="26">
        <v>61254527</v>
      </c>
      <c r="I54" s="24">
        <v>109214054</v>
      </c>
      <c r="J54" s="6">
        <v>116243943</v>
      </c>
      <c r="K54" s="25">
        <v>121939896</v>
      </c>
    </row>
    <row r="55" spans="1:11" ht="13.5">
      <c r="A55" s="22" t="s">
        <v>56</v>
      </c>
      <c r="B55" s="6">
        <v>0</v>
      </c>
      <c r="C55" s="6">
        <v>26324560</v>
      </c>
      <c r="D55" s="23">
        <v>64517556</v>
      </c>
      <c r="E55" s="24">
        <v>57239711</v>
      </c>
      <c r="F55" s="6">
        <v>53531718</v>
      </c>
      <c r="G55" s="25">
        <v>53531718</v>
      </c>
      <c r="H55" s="26">
        <v>44275153</v>
      </c>
      <c r="I55" s="24">
        <v>80236771</v>
      </c>
      <c r="J55" s="6">
        <v>59315653</v>
      </c>
      <c r="K55" s="25">
        <v>21923615</v>
      </c>
    </row>
    <row r="56" spans="1:11" ht="13.5">
      <c r="A56" s="22" t="s">
        <v>57</v>
      </c>
      <c r="B56" s="6">
        <v>4405637</v>
      </c>
      <c r="C56" s="6">
        <v>5371746</v>
      </c>
      <c r="D56" s="23">
        <v>6889822</v>
      </c>
      <c r="E56" s="24">
        <v>7039973</v>
      </c>
      <c r="F56" s="6">
        <v>7189973</v>
      </c>
      <c r="G56" s="25">
        <v>7189973</v>
      </c>
      <c r="H56" s="26">
        <v>3989943</v>
      </c>
      <c r="I56" s="24">
        <v>7754574</v>
      </c>
      <c r="J56" s="6">
        <v>8134547</v>
      </c>
      <c r="K56" s="25">
        <v>8533140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24000</v>
      </c>
      <c r="C62" s="98">
        <v>24000</v>
      </c>
      <c r="D62" s="99">
        <v>24000</v>
      </c>
      <c r="E62" s="97">
        <v>24000</v>
      </c>
      <c r="F62" s="98">
        <v>24000</v>
      </c>
      <c r="G62" s="99">
        <v>24000</v>
      </c>
      <c r="H62" s="100">
        <v>24000</v>
      </c>
      <c r="I62" s="97">
        <v>24000</v>
      </c>
      <c r="J62" s="98">
        <v>24000</v>
      </c>
      <c r="K62" s="99">
        <v>24000</v>
      </c>
    </row>
    <row r="63" spans="1:11" ht="13.5">
      <c r="A63" s="96" t="s">
        <v>63</v>
      </c>
      <c r="B63" s="97">
        <v>28000</v>
      </c>
      <c r="C63" s="98">
        <v>28000</v>
      </c>
      <c r="D63" s="99">
        <v>28000</v>
      </c>
      <c r="E63" s="97">
        <v>28000</v>
      </c>
      <c r="F63" s="98">
        <v>28000</v>
      </c>
      <c r="G63" s="99">
        <v>28000</v>
      </c>
      <c r="H63" s="100">
        <v>28000</v>
      </c>
      <c r="I63" s="97">
        <v>28000</v>
      </c>
      <c r="J63" s="98">
        <v>28000</v>
      </c>
      <c r="K63" s="99">
        <v>28000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183955</v>
      </c>
      <c r="C65" s="98">
        <v>183955</v>
      </c>
      <c r="D65" s="99">
        <v>183955</v>
      </c>
      <c r="E65" s="97">
        <v>177823</v>
      </c>
      <c r="F65" s="98">
        <v>177823</v>
      </c>
      <c r="G65" s="99">
        <v>177823</v>
      </c>
      <c r="H65" s="100">
        <v>177823</v>
      </c>
      <c r="I65" s="97">
        <v>177823</v>
      </c>
      <c r="J65" s="98">
        <v>177823</v>
      </c>
      <c r="K65" s="99">
        <v>177823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0.6389505915759371</v>
      </c>
      <c r="C70" s="5">
        <f aca="true" t="shared" si="8" ref="C70:K70">IF(ISERROR(C71/C72),0,(C71/C72))</f>
        <v>0.5647363324353813</v>
      </c>
      <c r="D70" s="5">
        <f t="shared" si="8"/>
        <v>0.4345194870550779</v>
      </c>
      <c r="E70" s="5">
        <f t="shared" si="8"/>
        <v>0.9881011294006296</v>
      </c>
      <c r="F70" s="5">
        <f t="shared" si="8"/>
        <v>1.0117613976218554</v>
      </c>
      <c r="G70" s="5">
        <f t="shared" si="8"/>
        <v>1.0117613976218554</v>
      </c>
      <c r="H70" s="5">
        <f t="shared" si="8"/>
        <v>0.7990637101533677</v>
      </c>
      <c r="I70" s="5">
        <f t="shared" si="8"/>
        <v>0.5347867531895357</v>
      </c>
      <c r="J70" s="5">
        <f t="shared" si="8"/>
        <v>0.5346160057031139</v>
      </c>
      <c r="K70" s="5">
        <f t="shared" si="8"/>
        <v>0.5291113809021754</v>
      </c>
    </row>
    <row r="71" spans="1:11" ht="12.75" hidden="1">
      <c r="A71" s="2" t="s">
        <v>120</v>
      </c>
      <c r="B71" s="2">
        <f>+B83</f>
        <v>17124810</v>
      </c>
      <c r="C71" s="2">
        <f aca="true" t="shared" si="9" ref="C71:K71">+C83</f>
        <v>17428939</v>
      </c>
      <c r="D71" s="2">
        <f t="shared" si="9"/>
        <v>26295267</v>
      </c>
      <c r="E71" s="2">
        <f t="shared" si="9"/>
        <v>37190342</v>
      </c>
      <c r="F71" s="2">
        <f t="shared" si="9"/>
        <v>49936449</v>
      </c>
      <c r="G71" s="2">
        <f t="shared" si="9"/>
        <v>49936449</v>
      </c>
      <c r="H71" s="2">
        <f t="shared" si="9"/>
        <v>19357300</v>
      </c>
      <c r="I71" s="2">
        <f t="shared" si="9"/>
        <v>29156408</v>
      </c>
      <c r="J71" s="2">
        <f t="shared" si="9"/>
        <v>30564089</v>
      </c>
      <c r="K71" s="2">
        <f t="shared" si="9"/>
        <v>31731609</v>
      </c>
    </row>
    <row r="72" spans="1:11" ht="12.75" hidden="1">
      <c r="A72" s="2" t="s">
        <v>121</v>
      </c>
      <c r="B72" s="2">
        <f>+B77</f>
        <v>26801462</v>
      </c>
      <c r="C72" s="2">
        <f aca="true" t="shared" si="10" ref="C72:K72">+C77</f>
        <v>30862082</v>
      </c>
      <c r="D72" s="2">
        <f t="shared" si="10"/>
        <v>60515737</v>
      </c>
      <c r="E72" s="2">
        <f t="shared" si="10"/>
        <v>37638194</v>
      </c>
      <c r="F72" s="2">
        <f t="shared" si="10"/>
        <v>49355954</v>
      </c>
      <c r="G72" s="2">
        <f t="shared" si="10"/>
        <v>49355954</v>
      </c>
      <c r="H72" s="2">
        <f t="shared" si="10"/>
        <v>24224977</v>
      </c>
      <c r="I72" s="2">
        <f t="shared" si="10"/>
        <v>54519690</v>
      </c>
      <c r="J72" s="2">
        <f t="shared" si="10"/>
        <v>57170172</v>
      </c>
      <c r="K72" s="2">
        <f t="shared" si="10"/>
        <v>59971511</v>
      </c>
    </row>
    <row r="73" spans="1:11" ht="12.75" hidden="1">
      <c r="A73" s="2" t="s">
        <v>122</v>
      </c>
      <c r="B73" s="2">
        <f>+B74</f>
        <v>8285401.666666666</v>
      </c>
      <c r="C73" s="2">
        <f aca="true" t="shared" si="11" ref="C73:K73">+(C78+C80+C81+C82)-(B78+B80+B81+B82)</f>
        <v>8858620</v>
      </c>
      <c r="D73" s="2">
        <f t="shared" si="11"/>
        <v>7411211</v>
      </c>
      <c r="E73" s="2">
        <f t="shared" si="11"/>
        <v>9403112</v>
      </c>
      <c r="F73" s="2">
        <f>+(F78+F80+F81+F82)-(D78+D80+D81+D82)</f>
        <v>-660158</v>
      </c>
      <c r="G73" s="2">
        <f>+(G78+G80+G81+G82)-(D78+D80+D81+D82)</f>
        <v>-660158</v>
      </c>
      <c r="H73" s="2">
        <f>+(H78+H80+H81+H82)-(D78+D80+D81+D82)</f>
        <v>23776377</v>
      </c>
      <c r="I73" s="2">
        <f>+(I78+I80+I81+I82)-(E78+E80+E81+E82)</f>
        <v>14302624</v>
      </c>
      <c r="J73" s="2">
        <f t="shared" si="11"/>
        <v>-155034</v>
      </c>
      <c r="K73" s="2">
        <f t="shared" si="11"/>
        <v>3312670</v>
      </c>
    </row>
    <row r="74" spans="1:11" ht="12.75" hidden="1">
      <c r="A74" s="2" t="s">
        <v>123</v>
      </c>
      <c r="B74" s="2">
        <f>+TREND(C74:E74)</f>
        <v>8285401.666666666</v>
      </c>
      <c r="C74" s="2">
        <f>+C73</f>
        <v>8858620</v>
      </c>
      <c r="D74" s="2">
        <f aca="true" t="shared" si="12" ref="D74:K74">+D73</f>
        <v>7411211</v>
      </c>
      <c r="E74" s="2">
        <f t="shared" si="12"/>
        <v>9403112</v>
      </c>
      <c r="F74" s="2">
        <f t="shared" si="12"/>
        <v>-660158</v>
      </c>
      <c r="G74" s="2">
        <f t="shared" si="12"/>
        <v>-660158</v>
      </c>
      <c r="H74" s="2">
        <f t="shared" si="12"/>
        <v>23776377</v>
      </c>
      <c r="I74" s="2">
        <f t="shared" si="12"/>
        <v>14302624</v>
      </c>
      <c r="J74" s="2">
        <f t="shared" si="12"/>
        <v>-155034</v>
      </c>
      <c r="K74" s="2">
        <f t="shared" si="12"/>
        <v>3312670</v>
      </c>
    </row>
    <row r="75" spans="1:11" ht="12.75" hidden="1">
      <c r="A75" s="2" t="s">
        <v>124</v>
      </c>
      <c r="B75" s="2">
        <f>+B84-(((B80+B81+B78)*B70)-B79)</f>
        <v>8011880.881202452</v>
      </c>
      <c r="C75" s="2">
        <f aca="true" t="shared" si="13" ref="C75:K75">+C84-(((C80+C81+C78)*C70)-C79)</f>
        <v>-79197.5101338923</v>
      </c>
      <c r="D75" s="2">
        <f t="shared" si="13"/>
        <v>39585543.52191031</v>
      </c>
      <c r="E75" s="2">
        <f t="shared" si="13"/>
        <v>9382013.587521441</v>
      </c>
      <c r="F75" s="2">
        <f t="shared" si="13"/>
        <v>18440766.759397276</v>
      </c>
      <c r="G75" s="2">
        <f t="shared" si="13"/>
        <v>18440766.759397276</v>
      </c>
      <c r="H75" s="2">
        <f t="shared" si="13"/>
        <v>-37478458.57936732</v>
      </c>
      <c r="I75" s="2">
        <f t="shared" si="13"/>
        <v>24109779.184605233</v>
      </c>
      <c r="J75" s="2">
        <f t="shared" si="13"/>
        <v>27509420.2587143</v>
      </c>
      <c r="K75" s="2">
        <f t="shared" si="13"/>
        <v>28998903.608781494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26801462</v>
      </c>
      <c r="C77" s="3">
        <v>30862082</v>
      </c>
      <c r="D77" s="3">
        <v>60515737</v>
      </c>
      <c r="E77" s="3">
        <v>37638194</v>
      </c>
      <c r="F77" s="3">
        <v>49355954</v>
      </c>
      <c r="G77" s="3">
        <v>49355954</v>
      </c>
      <c r="H77" s="3">
        <v>24224977</v>
      </c>
      <c r="I77" s="3">
        <v>54519690</v>
      </c>
      <c r="J77" s="3">
        <v>57170172</v>
      </c>
      <c r="K77" s="3">
        <v>59971511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21976962</v>
      </c>
      <c r="C79" s="3">
        <v>17226542</v>
      </c>
      <c r="D79" s="3">
        <v>56121243</v>
      </c>
      <c r="E79" s="3">
        <v>56275565</v>
      </c>
      <c r="F79" s="3">
        <v>56275565</v>
      </c>
      <c r="G79" s="3">
        <v>56275565</v>
      </c>
      <c r="H79" s="3">
        <v>11928862</v>
      </c>
      <c r="I79" s="3">
        <v>57138677</v>
      </c>
      <c r="J79" s="3">
        <v>60443068</v>
      </c>
      <c r="K79" s="3">
        <v>63344335</v>
      </c>
    </row>
    <row r="80" spans="1:11" ht="12.75" hidden="1">
      <c r="A80" s="1" t="s">
        <v>69</v>
      </c>
      <c r="B80" s="3">
        <v>14852406</v>
      </c>
      <c r="C80" s="3">
        <v>13742874</v>
      </c>
      <c r="D80" s="3">
        <v>14876523</v>
      </c>
      <c r="E80" s="3">
        <v>26801770</v>
      </c>
      <c r="F80" s="3">
        <v>16738500</v>
      </c>
      <c r="G80" s="3">
        <v>16738500</v>
      </c>
      <c r="H80" s="3">
        <v>22658444</v>
      </c>
      <c r="I80" s="3">
        <v>22460159</v>
      </c>
      <c r="J80" s="3">
        <v>20395283</v>
      </c>
      <c r="K80" s="3">
        <v>21705458</v>
      </c>
    </row>
    <row r="81" spans="1:11" ht="12.75" hidden="1">
      <c r="A81" s="1" t="s">
        <v>70</v>
      </c>
      <c r="B81" s="3">
        <v>7003871</v>
      </c>
      <c r="C81" s="3">
        <v>16901054</v>
      </c>
      <c r="D81" s="3">
        <v>23178616</v>
      </c>
      <c r="E81" s="3">
        <v>20656481</v>
      </c>
      <c r="F81" s="3">
        <v>20656481</v>
      </c>
      <c r="G81" s="3">
        <v>20656481</v>
      </c>
      <c r="H81" s="3">
        <v>39173072</v>
      </c>
      <c r="I81" s="3">
        <v>39300716</v>
      </c>
      <c r="J81" s="3">
        <v>41207152</v>
      </c>
      <c r="K81" s="3">
        <v>43206076</v>
      </c>
    </row>
    <row r="82" spans="1:11" ht="12.75" hidden="1">
      <c r="A82" s="1" t="s">
        <v>71</v>
      </c>
      <c r="B82" s="3">
        <v>0</v>
      </c>
      <c r="C82" s="3">
        <v>70969</v>
      </c>
      <c r="D82" s="3">
        <v>70969</v>
      </c>
      <c r="E82" s="3">
        <v>70969</v>
      </c>
      <c r="F82" s="3">
        <v>70969</v>
      </c>
      <c r="G82" s="3">
        <v>70969</v>
      </c>
      <c r="H82" s="3">
        <v>70969</v>
      </c>
      <c r="I82" s="3">
        <v>70969</v>
      </c>
      <c r="J82" s="3">
        <v>74375</v>
      </c>
      <c r="K82" s="3">
        <v>77946</v>
      </c>
    </row>
    <row r="83" spans="1:11" ht="12.75" hidden="1">
      <c r="A83" s="1" t="s">
        <v>72</v>
      </c>
      <c r="B83" s="3">
        <v>17124810</v>
      </c>
      <c r="C83" s="3">
        <v>17428939</v>
      </c>
      <c r="D83" s="3">
        <v>26295267</v>
      </c>
      <c r="E83" s="3">
        <v>37190342</v>
      </c>
      <c r="F83" s="3">
        <v>49936449</v>
      </c>
      <c r="G83" s="3">
        <v>49936449</v>
      </c>
      <c r="H83" s="3">
        <v>19357300</v>
      </c>
      <c r="I83" s="3">
        <v>29156408</v>
      </c>
      <c r="J83" s="3">
        <v>30564089</v>
      </c>
      <c r="K83" s="3">
        <v>31731609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20255597</v>
      </c>
      <c r="C5" s="6">
        <v>19942068</v>
      </c>
      <c r="D5" s="23">
        <v>18966665</v>
      </c>
      <c r="E5" s="24">
        <v>24796262</v>
      </c>
      <c r="F5" s="6">
        <v>24561483</v>
      </c>
      <c r="G5" s="25">
        <v>24561483</v>
      </c>
      <c r="H5" s="26">
        <v>21251036</v>
      </c>
      <c r="I5" s="24">
        <v>25188972</v>
      </c>
      <c r="J5" s="6">
        <v>26398068</v>
      </c>
      <c r="K5" s="25">
        <v>27665148</v>
      </c>
    </row>
    <row r="6" spans="1:11" ht="13.5">
      <c r="A6" s="22" t="s">
        <v>19</v>
      </c>
      <c r="B6" s="6">
        <v>29904276</v>
      </c>
      <c r="C6" s="6">
        <v>30831422</v>
      </c>
      <c r="D6" s="23">
        <v>35684754</v>
      </c>
      <c r="E6" s="24">
        <v>42066687</v>
      </c>
      <c r="F6" s="6">
        <v>39184222</v>
      </c>
      <c r="G6" s="25">
        <v>39184222</v>
      </c>
      <c r="H6" s="26">
        <v>38374182</v>
      </c>
      <c r="I6" s="24">
        <v>37015032</v>
      </c>
      <c r="J6" s="6">
        <v>38876160</v>
      </c>
      <c r="K6" s="25">
        <v>43286364</v>
      </c>
    </row>
    <row r="7" spans="1:11" ht="13.5">
      <c r="A7" s="22" t="s">
        <v>20</v>
      </c>
      <c r="B7" s="6">
        <v>7796441</v>
      </c>
      <c r="C7" s="6">
        <v>7435450</v>
      </c>
      <c r="D7" s="23">
        <v>8772085</v>
      </c>
      <c r="E7" s="24">
        <v>9617289</v>
      </c>
      <c r="F7" s="6">
        <v>9917289</v>
      </c>
      <c r="G7" s="25">
        <v>9917289</v>
      </c>
      <c r="H7" s="26">
        <v>9660185</v>
      </c>
      <c r="I7" s="24">
        <v>10363560</v>
      </c>
      <c r="J7" s="6">
        <v>10840296</v>
      </c>
      <c r="K7" s="25">
        <v>11338944</v>
      </c>
    </row>
    <row r="8" spans="1:11" ht="13.5">
      <c r="A8" s="22" t="s">
        <v>21</v>
      </c>
      <c r="B8" s="6">
        <v>182911827</v>
      </c>
      <c r="C8" s="6">
        <v>202507207</v>
      </c>
      <c r="D8" s="23">
        <v>235075000</v>
      </c>
      <c r="E8" s="24">
        <v>268837000</v>
      </c>
      <c r="F8" s="6">
        <v>269552000</v>
      </c>
      <c r="G8" s="25">
        <v>269552000</v>
      </c>
      <c r="H8" s="26">
        <v>268843005</v>
      </c>
      <c r="I8" s="24">
        <v>282528012</v>
      </c>
      <c r="J8" s="6">
        <v>299987988</v>
      </c>
      <c r="K8" s="25">
        <v>316506000</v>
      </c>
    </row>
    <row r="9" spans="1:11" ht="13.5">
      <c r="A9" s="22" t="s">
        <v>22</v>
      </c>
      <c r="B9" s="6">
        <v>8963540</v>
      </c>
      <c r="C9" s="6">
        <v>11044984</v>
      </c>
      <c r="D9" s="23">
        <v>31396717</v>
      </c>
      <c r="E9" s="24">
        <v>12667780</v>
      </c>
      <c r="F9" s="6">
        <v>12852325</v>
      </c>
      <c r="G9" s="25">
        <v>12852325</v>
      </c>
      <c r="H9" s="26">
        <v>25582486</v>
      </c>
      <c r="I9" s="24">
        <v>13646064</v>
      </c>
      <c r="J9" s="6">
        <v>14290332</v>
      </c>
      <c r="K9" s="25">
        <v>14934708</v>
      </c>
    </row>
    <row r="10" spans="1:11" ht="25.5">
      <c r="A10" s="27" t="s">
        <v>114</v>
      </c>
      <c r="B10" s="28">
        <f>SUM(B5:B9)</f>
        <v>249831681</v>
      </c>
      <c r="C10" s="29">
        <f aca="true" t="shared" si="0" ref="C10:K10">SUM(C5:C9)</f>
        <v>271761131</v>
      </c>
      <c r="D10" s="30">
        <f t="shared" si="0"/>
        <v>329895221</v>
      </c>
      <c r="E10" s="28">
        <f t="shared" si="0"/>
        <v>357985018</v>
      </c>
      <c r="F10" s="29">
        <f t="shared" si="0"/>
        <v>356067319</v>
      </c>
      <c r="G10" s="31">
        <f t="shared" si="0"/>
        <v>356067319</v>
      </c>
      <c r="H10" s="32">
        <f t="shared" si="0"/>
        <v>363710894</v>
      </c>
      <c r="I10" s="28">
        <f t="shared" si="0"/>
        <v>368741640</v>
      </c>
      <c r="J10" s="29">
        <f t="shared" si="0"/>
        <v>390392844</v>
      </c>
      <c r="K10" s="31">
        <f t="shared" si="0"/>
        <v>413731164</v>
      </c>
    </row>
    <row r="11" spans="1:11" ht="13.5">
      <c r="A11" s="22" t="s">
        <v>23</v>
      </c>
      <c r="B11" s="6">
        <v>84017677</v>
      </c>
      <c r="C11" s="6">
        <v>80875543</v>
      </c>
      <c r="D11" s="23">
        <v>102674897</v>
      </c>
      <c r="E11" s="24">
        <v>108674079</v>
      </c>
      <c r="F11" s="6">
        <v>108374654</v>
      </c>
      <c r="G11" s="25">
        <v>108374654</v>
      </c>
      <c r="H11" s="26">
        <v>104851914</v>
      </c>
      <c r="I11" s="24">
        <v>119132604</v>
      </c>
      <c r="J11" s="6">
        <v>126552612</v>
      </c>
      <c r="K11" s="25">
        <v>134746080</v>
      </c>
    </row>
    <row r="12" spans="1:11" ht="13.5">
      <c r="A12" s="22" t="s">
        <v>24</v>
      </c>
      <c r="B12" s="6">
        <v>19648748</v>
      </c>
      <c r="C12" s="6">
        <v>22484811</v>
      </c>
      <c r="D12" s="23">
        <v>23243991</v>
      </c>
      <c r="E12" s="24">
        <v>25263190</v>
      </c>
      <c r="F12" s="6">
        <v>24263190</v>
      </c>
      <c r="G12" s="25">
        <v>24263190</v>
      </c>
      <c r="H12" s="26">
        <v>23970007</v>
      </c>
      <c r="I12" s="24">
        <v>25035684</v>
      </c>
      <c r="J12" s="6">
        <v>26037072</v>
      </c>
      <c r="K12" s="25">
        <v>27078552</v>
      </c>
    </row>
    <row r="13" spans="1:11" ht="13.5">
      <c r="A13" s="22" t="s">
        <v>115</v>
      </c>
      <c r="B13" s="6">
        <v>39229322</v>
      </c>
      <c r="C13" s="6">
        <v>38974830</v>
      </c>
      <c r="D13" s="23">
        <v>41890470</v>
      </c>
      <c r="E13" s="24">
        <v>50871546</v>
      </c>
      <c r="F13" s="6">
        <v>50871546</v>
      </c>
      <c r="G13" s="25">
        <v>50871546</v>
      </c>
      <c r="H13" s="26">
        <v>39437150</v>
      </c>
      <c r="I13" s="24">
        <v>52581072</v>
      </c>
      <c r="J13" s="6">
        <v>55000044</v>
      </c>
      <c r="K13" s="25">
        <v>57530892</v>
      </c>
    </row>
    <row r="14" spans="1:11" ht="13.5">
      <c r="A14" s="22" t="s">
        <v>25</v>
      </c>
      <c r="B14" s="6">
        <v>2168113</v>
      </c>
      <c r="C14" s="6">
        <v>726560</v>
      </c>
      <c r="D14" s="23">
        <v>65518</v>
      </c>
      <c r="E14" s="24">
        <v>400000</v>
      </c>
      <c r="F14" s="6">
        <v>400000</v>
      </c>
      <c r="G14" s="25">
        <v>400000</v>
      </c>
      <c r="H14" s="26">
        <v>11282</v>
      </c>
      <c r="I14" s="24">
        <v>150012</v>
      </c>
      <c r="J14" s="6">
        <v>152304</v>
      </c>
      <c r="K14" s="25">
        <v>154824</v>
      </c>
    </row>
    <row r="15" spans="1:11" ht="13.5">
      <c r="A15" s="22" t="s">
        <v>26</v>
      </c>
      <c r="B15" s="6">
        <v>27606329</v>
      </c>
      <c r="C15" s="6">
        <v>33692533</v>
      </c>
      <c r="D15" s="23">
        <v>35275599</v>
      </c>
      <c r="E15" s="24">
        <v>46348701</v>
      </c>
      <c r="F15" s="6">
        <v>46164842</v>
      </c>
      <c r="G15" s="25">
        <v>46164842</v>
      </c>
      <c r="H15" s="26">
        <v>41416807</v>
      </c>
      <c r="I15" s="24">
        <v>39573456</v>
      </c>
      <c r="J15" s="6">
        <v>40915776</v>
      </c>
      <c r="K15" s="25">
        <v>44240736</v>
      </c>
    </row>
    <row r="16" spans="1:11" ht="13.5">
      <c r="A16" s="22" t="s">
        <v>21</v>
      </c>
      <c r="B16" s="6">
        <v>15072440</v>
      </c>
      <c r="C16" s="6">
        <v>738095</v>
      </c>
      <c r="D16" s="23">
        <v>702067</v>
      </c>
      <c r="E16" s="24">
        <v>1129591</v>
      </c>
      <c r="F16" s="6">
        <v>3700591</v>
      </c>
      <c r="G16" s="25">
        <v>3700591</v>
      </c>
      <c r="H16" s="26">
        <v>1418323</v>
      </c>
      <c r="I16" s="24">
        <v>1834548</v>
      </c>
      <c r="J16" s="6">
        <v>1678344</v>
      </c>
      <c r="K16" s="25">
        <v>1755552</v>
      </c>
    </row>
    <row r="17" spans="1:11" ht="13.5">
      <c r="A17" s="22" t="s">
        <v>27</v>
      </c>
      <c r="B17" s="6">
        <v>90421328</v>
      </c>
      <c r="C17" s="6">
        <v>149499006</v>
      </c>
      <c r="D17" s="23">
        <v>118122195</v>
      </c>
      <c r="E17" s="24">
        <v>202873539</v>
      </c>
      <c r="F17" s="6">
        <v>222256661</v>
      </c>
      <c r="G17" s="25">
        <v>222256661</v>
      </c>
      <c r="H17" s="26">
        <v>159371807</v>
      </c>
      <c r="I17" s="24">
        <v>184882920</v>
      </c>
      <c r="J17" s="6">
        <v>151937736</v>
      </c>
      <c r="K17" s="25">
        <v>161519232</v>
      </c>
    </row>
    <row r="18" spans="1:11" ht="13.5">
      <c r="A18" s="33" t="s">
        <v>28</v>
      </c>
      <c r="B18" s="34">
        <f>SUM(B11:B17)</f>
        <v>278163957</v>
      </c>
      <c r="C18" s="35">
        <f aca="true" t="shared" si="1" ref="C18:K18">SUM(C11:C17)</f>
        <v>326991378</v>
      </c>
      <c r="D18" s="36">
        <f t="shared" si="1"/>
        <v>321974737</v>
      </c>
      <c r="E18" s="34">
        <f t="shared" si="1"/>
        <v>435560646</v>
      </c>
      <c r="F18" s="35">
        <f t="shared" si="1"/>
        <v>456031484</v>
      </c>
      <c r="G18" s="37">
        <f t="shared" si="1"/>
        <v>456031484</v>
      </c>
      <c r="H18" s="38">
        <f t="shared" si="1"/>
        <v>370477290</v>
      </c>
      <c r="I18" s="34">
        <f t="shared" si="1"/>
        <v>423190296</v>
      </c>
      <c r="J18" s="35">
        <f t="shared" si="1"/>
        <v>402273888</v>
      </c>
      <c r="K18" s="37">
        <f t="shared" si="1"/>
        <v>427025868</v>
      </c>
    </row>
    <row r="19" spans="1:11" ht="13.5">
      <c r="A19" s="33" t="s">
        <v>29</v>
      </c>
      <c r="B19" s="39">
        <f>+B10-B18</f>
        <v>-28332276</v>
      </c>
      <c r="C19" s="40">
        <f aca="true" t="shared" si="2" ref="C19:K19">+C10-C18</f>
        <v>-55230247</v>
      </c>
      <c r="D19" s="41">
        <f t="shared" si="2"/>
        <v>7920484</v>
      </c>
      <c r="E19" s="39">
        <f t="shared" si="2"/>
        <v>-77575628</v>
      </c>
      <c r="F19" s="40">
        <f t="shared" si="2"/>
        <v>-99964165</v>
      </c>
      <c r="G19" s="42">
        <f t="shared" si="2"/>
        <v>-99964165</v>
      </c>
      <c r="H19" s="43">
        <f t="shared" si="2"/>
        <v>-6766396</v>
      </c>
      <c r="I19" s="39">
        <f t="shared" si="2"/>
        <v>-54448656</v>
      </c>
      <c r="J19" s="40">
        <f t="shared" si="2"/>
        <v>-11881044</v>
      </c>
      <c r="K19" s="42">
        <f t="shared" si="2"/>
        <v>-13294704</v>
      </c>
    </row>
    <row r="20" spans="1:11" ht="25.5">
      <c r="A20" s="44" t="s">
        <v>30</v>
      </c>
      <c r="B20" s="45">
        <v>72644798</v>
      </c>
      <c r="C20" s="46">
        <v>111162083</v>
      </c>
      <c r="D20" s="47">
        <v>85899420</v>
      </c>
      <c r="E20" s="45">
        <v>79602000</v>
      </c>
      <c r="F20" s="46">
        <v>85728580</v>
      </c>
      <c r="G20" s="48">
        <v>85728580</v>
      </c>
      <c r="H20" s="49">
        <v>78881393</v>
      </c>
      <c r="I20" s="45">
        <v>77334996</v>
      </c>
      <c r="J20" s="46">
        <v>84384012</v>
      </c>
      <c r="K20" s="48">
        <v>94037004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44312522</v>
      </c>
      <c r="C22" s="58">
        <f aca="true" t="shared" si="3" ref="C22:K22">SUM(C19:C21)</f>
        <v>55931836</v>
      </c>
      <c r="D22" s="59">
        <f t="shared" si="3"/>
        <v>93819904</v>
      </c>
      <c r="E22" s="57">
        <f t="shared" si="3"/>
        <v>2026372</v>
      </c>
      <c r="F22" s="58">
        <f t="shared" si="3"/>
        <v>-14235585</v>
      </c>
      <c r="G22" s="60">
        <f t="shared" si="3"/>
        <v>-14235585</v>
      </c>
      <c r="H22" s="61">
        <f t="shared" si="3"/>
        <v>72114997</v>
      </c>
      <c r="I22" s="57">
        <f t="shared" si="3"/>
        <v>22886340</v>
      </c>
      <c r="J22" s="58">
        <f t="shared" si="3"/>
        <v>72502968</v>
      </c>
      <c r="K22" s="60">
        <f t="shared" si="3"/>
        <v>80742300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44312522</v>
      </c>
      <c r="C24" s="40">
        <f aca="true" t="shared" si="4" ref="C24:K24">SUM(C22:C23)</f>
        <v>55931836</v>
      </c>
      <c r="D24" s="41">
        <f t="shared" si="4"/>
        <v>93819904</v>
      </c>
      <c r="E24" s="39">
        <f t="shared" si="4"/>
        <v>2026372</v>
      </c>
      <c r="F24" s="40">
        <f t="shared" si="4"/>
        <v>-14235585</v>
      </c>
      <c r="G24" s="42">
        <f t="shared" si="4"/>
        <v>-14235585</v>
      </c>
      <c r="H24" s="43">
        <f t="shared" si="4"/>
        <v>72114997</v>
      </c>
      <c r="I24" s="39">
        <f t="shared" si="4"/>
        <v>22886340</v>
      </c>
      <c r="J24" s="40">
        <f t="shared" si="4"/>
        <v>72502968</v>
      </c>
      <c r="K24" s="42">
        <f t="shared" si="4"/>
        <v>80742300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83616792</v>
      </c>
      <c r="C27" s="7">
        <v>40971644</v>
      </c>
      <c r="D27" s="69">
        <v>50118358</v>
      </c>
      <c r="E27" s="70">
        <v>77459861</v>
      </c>
      <c r="F27" s="7">
        <v>111071307</v>
      </c>
      <c r="G27" s="71">
        <v>111071307</v>
      </c>
      <c r="H27" s="72">
        <v>85515318</v>
      </c>
      <c r="I27" s="70">
        <v>75808188</v>
      </c>
      <c r="J27" s="7">
        <v>92055204</v>
      </c>
      <c r="K27" s="71">
        <v>97580076</v>
      </c>
    </row>
    <row r="28" spans="1:11" ht="13.5">
      <c r="A28" s="73" t="s">
        <v>34</v>
      </c>
      <c r="B28" s="6">
        <v>43423235</v>
      </c>
      <c r="C28" s="6">
        <v>25000013</v>
      </c>
      <c r="D28" s="23">
        <v>32442862</v>
      </c>
      <c r="E28" s="24">
        <v>22463865</v>
      </c>
      <c r="F28" s="6">
        <v>80023940</v>
      </c>
      <c r="G28" s="25">
        <v>80023940</v>
      </c>
      <c r="H28" s="26">
        <v>60015799</v>
      </c>
      <c r="I28" s="24">
        <v>45646548</v>
      </c>
      <c r="J28" s="6">
        <v>81779796</v>
      </c>
      <c r="K28" s="25">
        <v>91285152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28653227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11540330</v>
      </c>
      <c r="C31" s="6">
        <v>0</v>
      </c>
      <c r="D31" s="23">
        <v>0</v>
      </c>
      <c r="E31" s="24">
        <v>0</v>
      </c>
      <c r="F31" s="6">
        <v>31047369</v>
      </c>
      <c r="G31" s="25">
        <v>31047369</v>
      </c>
      <c r="H31" s="26">
        <v>17720807</v>
      </c>
      <c r="I31" s="24">
        <v>30161640</v>
      </c>
      <c r="J31" s="6">
        <v>10275408</v>
      </c>
      <c r="K31" s="25">
        <v>6294924</v>
      </c>
    </row>
    <row r="32" spans="1:11" ht="13.5">
      <c r="A32" s="33" t="s">
        <v>37</v>
      </c>
      <c r="B32" s="7">
        <f>SUM(B28:B31)</f>
        <v>83616792</v>
      </c>
      <c r="C32" s="7">
        <f aca="true" t="shared" si="5" ref="C32:K32">SUM(C28:C31)</f>
        <v>25000013</v>
      </c>
      <c r="D32" s="69">
        <f t="shared" si="5"/>
        <v>32442862</v>
      </c>
      <c r="E32" s="70">
        <f t="shared" si="5"/>
        <v>22463865</v>
      </c>
      <c r="F32" s="7">
        <f t="shared" si="5"/>
        <v>111071309</v>
      </c>
      <c r="G32" s="71">
        <f t="shared" si="5"/>
        <v>111071309</v>
      </c>
      <c r="H32" s="72">
        <f t="shared" si="5"/>
        <v>77736606</v>
      </c>
      <c r="I32" s="70">
        <f t="shared" si="5"/>
        <v>75808188</v>
      </c>
      <c r="J32" s="7">
        <f t="shared" si="5"/>
        <v>92055204</v>
      </c>
      <c r="K32" s="71">
        <f t="shared" si="5"/>
        <v>97580076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127039570</v>
      </c>
      <c r="C35" s="6">
        <v>178403416</v>
      </c>
      <c r="D35" s="23">
        <v>215887463</v>
      </c>
      <c r="E35" s="24">
        <v>147804985</v>
      </c>
      <c r="F35" s="6">
        <v>210299107</v>
      </c>
      <c r="G35" s="25">
        <v>210299107</v>
      </c>
      <c r="H35" s="26">
        <v>297565608</v>
      </c>
      <c r="I35" s="24">
        <v>288378596</v>
      </c>
      <c r="J35" s="6">
        <v>309937135</v>
      </c>
      <c r="K35" s="25">
        <v>341349992</v>
      </c>
    </row>
    <row r="36" spans="1:11" ht="13.5">
      <c r="A36" s="22" t="s">
        <v>40</v>
      </c>
      <c r="B36" s="6">
        <v>616991312</v>
      </c>
      <c r="C36" s="6">
        <v>619397650</v>
      </c>
      <c r="D36" s="23">
        <v>675089854</v>
      </c>
      <c r="E36" s="24">
        <v>811750039</v>
      </c>
      <c r="F36" s="6">
        <v>659743634</v>
      </c>
      <c r="G36" s="25">
        <v>659743634</v>
      </c>
      <c r="H36" s="26">
        <v>681263486</v>
      </c>
      <c r="I36" s="24">
        <v>708555536</v>
      </c>
      <c r="J36" s="6">
        <v>748301759</v>
      </c>
      <c r="K36" s="25">
        <v>790172695</v>
      </c>
    </row>
    <row r="37" spans="1:11" ht="13.5">
      <c r="A37" s="22" t="s">
        <v>41</v>
      </c>
      <c r="B37" s="6">
        <v>58150965</v>
      </c>
      <c r="C37" s="6">
        <v>59248651</v>
      </c>
      <c r="D37" s="23">
        <v>62532429</v>
      </c>
      <c r="E37" s="24">
        <v>44315150</v>
      </c>
      <c r="F37" s="6">
        <v>51449783</v>
      </c>
      <c r="G37" s="25">
        <v>51449783</v>
      </c>
      <c r="H37" s="26">
        <v>76811870</v>
      </c>
      <c r="I37" s="24">
        <v>36636371</v>
      </c>
      <c r="J37" s="6">
        <v>26777960</v>
      </c>
      <c r="K37" s="25">
        <v>27000201</v>
      </c>
    </row>
    <row r="38" spans="1:11" ht="13.5">
      <c r="A38" s="22" t="s">
        <v>42</v>
      </c>
      <c r="B38" s="6">
        <v>3585447</v>
      </c>
      <c r="C38" s="6">
        <v>0</v>
      </c>
      <c r="D38" s="23">
        <v>3919566</v>
      </c>
      <c r="E38" s="24">
        <v>4750786</v>
      </c>
      <c r="F38" s="6">
        <v>3919566</v>
      </c>
      <c r="G38" s="25">
        <v>3919566</v>
      </c>
      <c r="H38" s="26">
        <v>5495061</v>
      </c>
      <c r="I38" s="24">
        <v>3919566</v>
      </c>
      <c r="J38" s="6">
        <v>3919566</v>
      </c>
      <c r="K38" s="25">
        <v>3919566</v>
      </c>
    </row>
    <row r="39" spans="1:11" ht="13.5">
      <c r="A39" s="22" t="s">
        <v>43</v>
      </c>
      <c r="B39" s="6">
        <v>682294470</v>
      </c>
      <c r="C39" s="6">
        <v>682620567</v>
      </c>
      <c r="D39" s="23">
        <v>730705412</v>
      </c>
      <c r="E39" s="24">
        <v>908462713</v>
      </c>
      <c r="F39" s="6">
        <v>814673299</v>
      </c>
      <c r="G39" s="25">
        <v>814673299</v>
      </c>
      <c r="H39" s="26">
        <v>824407171</v>
      </c>
      <c r="I39" s="24">
        <v>956378243</v>
      </c>
      <c r="J39" s="6">
        <v>1027541368</v>
      </c>
      <c r="K39" s="25">
        <v>1100602944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78223906</v>
      </c>
      <c r="C42" s="6">
        <v>320744106</v>
      </c>
      <c r="D42" s="23">
        <v>533800472</v>
      </c>
      <c r="E42" s="24">
        <v>419772438</v>
      </c>
      <c r="F42" s="6">
        <v>433609574</v>
      </c>
      <c r="G42" s="25">
        <v>433609574</v>
      </c>
      <c r="H42" s="26">
        <v>598991334</v>
      </c>
      <c r="I42" s="24">
        <v>-4673868</v>
      </c>
      <c r="J42" s="6">
        <v>31335204</v>
      </c>
      <c r="K42" s="25">
        <v>34760220</v>
      </c>
    </row>
    <row r="43" spans="1:11" ht="13.5">
      <c r="A43" s="22" t="s">
        <v>46</v>
      </c>
      <c r="B43" s="6">
        <v>-83978499</v>
      </c>
      <c r="C43" s="6">
        <v>-108299545</v>
      </c>
      <c r="D43" s="23">
        <v>-116958541</v>
      </c>
      <c r="E43" s="24">
        <v>-77459861</v>
      </c>
      <c r="F43" s="6">
        <v>-111071307</v>
      </c>
      <c r="G43" s="25">
        <v>-111071307</v>
      </c>
      <c r="H43" s="26">
        <v>-77390855</v>
      </c>
      <c r="I43" s="24">
        <v>-70113528</v>
      </c>
      <c r="J43" s="6">
        <v>-83177232</v>
      </c>
      <c r="K43" s="25">
        <v>-88451556</v>
      </c>
    </row>
    <row r="44" spans="1:11" ht="13.5">
      <c r="A44" s="22" t="s">
        <v>47</v>
      </c>
      <c r="B44" s="6">
        <v>-24126110</v>
      </c>
      <c r="C44" s="6">
        <v>467487</v>
      </c>
      <c r="D44" s="23">
        <v>11651</v>
      </c>
      <c r="E44" s="24">
        <v>-21969</v>
      </c>
      <c r="F44" s="6">
        <v>72064</v>
      </c>
      <c r="G44" s="25">
        <v>72064</v>
      </c>
      <c r="H44" s="26">
        <v>-76438</v>
      </c>
      <c r="I44" s="24">
        <v>-69218</v>
      </c>
      <c r="J44" s="6">
        <v>0</v>
      </c>
      <c r="K44" s="25">
        <v>0</v>
      </c>
    </row>
    <row r="45" spans="1:11" ht="13.5">
      <c r="A45" s="33" t="s">
        <v>48</v>
      </c>
      <c r="B45" s="7">
        <v>67026233</v>
      </c>
      <c r="C45" s="7">
        <v>279938256</v>
      </c>
      <c r="D45" s="69">
        <v>511354299</v>
      </c>
      <c r="E45" s="70">
        <v>499354813</v>
      </c>
      <c r="F45" s="7">
        <v>442111106</v>
      </c>
      <c r="G45" s="71">
        <v>442111106</v>
      </c>
      <c r="H45" s="72">
        <v>644986671</v>
      </c>
      <c r="I45" s="70">
        <v>140283762</v>
      </c>
      <c r="J45" s="7">
        <v>158624480</v>
      </c>
      <c r="K45" s="71">
        <v>188110376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67026233</v>
      </c>
      <c r="C48" s="6">
        <v>94549091</v>
      </c>
      <c r="D48" s="23">
        <v>123462632</v>
      </c>
      <c r="E48" s="24">
        <v>81630718</v>
      </c>
      <c r="F48" s="6">
        <v>126715199</v>
      </c>
      <c r="G48" s="25">
        <v>126715199</v>
      </c>
      <c r="H48" s="26">
        <v>173644287</v>
      </c>
      <c r="I48" s="24">
        <v>210466508</v>
      </c>
      <c r="J48" s="6">
        <v>241801712</v>
      </c>
      <c r="K48" s="25">
        <v>276561932</v>
      </c>
    </row>
    <row r="49" spans="1:11" ht="13.5">
      <c r="A49" s="22" t="s">
        <v>51</v>
      </c>
      <c r="B49" s="6">
        <f>+B75</f>
        <v>-15248608.689535037</v>
      </c>
      <c r="C49" s="6">
        <f aca="true" t="shared" si="6" ref="C49:K49">+C75</f>
        <v>-47021821.24872117</v>
      </c>
      <c r="D49" s="23">
        <f t="shared" si="6"/>
        <v>-54604852.578995466</v>
      </c>
      <c r="E49" s="24">
        <f t="shared" si="6"/>
        <v>-28588325.634761423</v>
      </c>
      <c r="F49" s="6">
        <f t="shared" si="6"/>
        <v>-44654832.73936693</v>
      </c>
      <c r="G49" s="25">
        <f t="shared" si="6"/>
        <v>-44654832.73936693</v>
      </c>
      <c r="H49" s="26">
        <f t="shared" si="6"/>
        <v>-22675108.04940985</v>
      </c>
      <c r="I49" s="24">
        <f t="shared" si="6"/>
        <v>-62237558.607648835</v>
      </c>
      <c r="J49" s="6">
        <f t="shared" si="6"/>
        <v>-60947310.690316215</v>
      </c>
      <c r="K49" s="25">
        <f t="shared" si="6"/>
        <v>-55940075.4807311</v>
      </c>
    </row>
    <row r="50" spans="1:11" ht="13.5">
      <c r="A50" s="33" t="s">
        <v>52</v>
      </c>
      <c r="B50" s="7">
        <f>+B48-B49</f>
        <v>82274841.68953504</v>
      </c>
      <c r="C50" s="7">
        <f aca="true" t="shared" si="7" ref="C50:K50">+C48-C49</f>
        <v>141570912.24872118</v>
      </c>
      <c r="D50" s="69">
        <f t="shared" si="7"/>
        <v>178067484.57899547</v>
      </c>
      <c r="E50" s="70">
        <f t="shared" si="7"/>
        <v>110219043.63476142</v>
      </c>
      <c r="F50" s="7">
        <f t="shared" si="7"/>
        <v>171370031.73936695</v>
      </c>
      <c r="G50" s="71">
        <f t="shared" si="7"/>
        <v>171370031.73936695</v>
      </c>
      <c r="H50" s="72">
        <f t="shared" si="7"/>
        <v>196319395.04940987</v>
      </c>
      <c r="I50" s="70">
        <f t="shared" si="7"/>
        <v>272704066.60764885</v>
      </c>
      <c r="J50" s="7">
        <f t="shared" si="7"/>
        <v>302749022.6903162</v>
      </c>
      <c r="K50" s="71">
        <f t="shared" si="7"/>
        <v>332502007.4807311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616929545</v>
      </c>
      <c r="C53" s="6">
        <v>531955320</v>
      </c>
      <c r="D53" s="23">
        <v>568005806</v>
      </c>
      <c r="E53" s="24">
        <v>811750039</v>
      </c>
      <c r="F53" s="6">
        <v>562661155</v>
      </c>
      <c r="G53" s="25">
        <v>562661155</v>
      </c>
      <c r="H53" s="26">
        <v>562864629</v>
      </c>
      <c r="I53" s="24">
        <v>653908988</v>
      </c>
      <c r="J53" s="6">
        <v>666521963</v>
      </c>
      <c r="K53" s="25">
        <v>698887543</v>
      </c>
    </row>
    <row r="54" spans="1:11" ht="13.5">
      <c r="A54" s="22" t="s">
        <v>55</v>
      </c>
      <c r="B54" s="6">
        <v>39229322</v>
      </c>
      <c r="C54" s="6">
        <v>0</v>
      </c>
      <c r="D54" s="23">
        <v>39505641</v>
      </c>
      <c r="E54" s="24">
        <v>50871546</v>
      </c>
      <c r="F54" s="6">
        <v>50871546</v>
      </c>
      <c r="G54" s="25">
        <v>50871546</v>
      </c>
      <c r="H54" s="26">
        <v>39437150</v>
      </c>
      <c r="I54" s="24">
        <v>52581072</v>
      </c>
      <c r="J54" s="6">
        <v>55000044</v>
      </c>
      <c r="K54" s="25">
        <v>57530892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17493736</v>
      </c>
      <c r="F55" s="6">
        <v>35375626</v>
      </c>
      <c r="G55" s="25">
        <v>35375626</v>
      </c>
      <c r="H55" s="26">
        <v>22730564</v>
      </c>
      <c r="I55" s="24">
        <v>28171560</v>
      </c>
      <c r="J55" s="6">
        <v>49479792</v>
      </c>
      <c r="K55" s="25">
        <v>52285152</v>
      </c>
    </row>
    <row r="56" spans="1:11" ht="13.5">
      <c r="A56" s="22" t="s">
        <v>57</v>
      </c>
      <c r="B56" s="6">
        <v>5017008</v>
      </c>
      <c r="C56" s="6">
        <v>4075174</v>
      </c>
      <c r="D56" s="23">
        <v>5808529</v>
      </c>
      <c r="E56" s="24">
        <v>20371670</v>
      </c>
      <c r="F56" s="6">
        <v>24026575</v>
      </c>
      <c r="G56" s="25">
        <v>24026575</v>
      </c>
      <c r="H56" s="26">
        <v>12799308</v>
      </c>
      <c r="I56" s="24">
        <v>31054812</v>
      </c>
      <c r="J56" s="6">
        <v>17106936</v>
      </c>
      <c r="K56" s="25">
        <v>17893692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1438066</v>
      </c>
      <c r="C59" s="6">
        <v>1475368</v>
      </c>
      <c r="D59" s="23">
        <v>1561444</v>
      </c>
      <c r="E59" s="24">
        <v>1873732</v>
      </c>
      <c r="F59" s="6">
        <v>1873732</v>
      </c>
      <c r="G59" s="25">
        <v>1873732</v>
      </c>
      <c r="H59" s="26">
        <v>1773732</v>
      </c>
      <c r="I59" s="24">
        <v>1901142</v>
      </c>
      <c r="J59" s="6">
        <v>1988595</v>
      </c>
      <c r="K59" s="25">
        <v>2080070</v>
      </c>
    </row>
    <row r="60" spans="1:11" ht="13.5">
      <c r="A60" s="90" t="s">
        <v>60</v>
      </c>
      <c r="B60" s="6">
        <v>311936</v>
      </c>
      <c r="C60" s="6">
        <v>301792</v>
      </c>
      <c r="D60" s="23">
        <v>292087</v>
      </c>
      <c r="E60" s="24">
        <v>381862</v>
      </c>
      <c r="F60" s="6">
        <v>381862</v>
      </c>
      <c r="G60" s="25">
        <v>381862</v>
      </c>
      <c r="H60" s="26">
        <v>381862</v>
      </c>
      <c r="I60" s="24">
        <v>392717</v>
      </c>
      <c r="J60" s="6">
        <v>411567</v>
      </c>
      <c r="K60" s="25">
        <v>431323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6000</v>
      </c>
      <c r="C64" s="98">
        <v>6000</v>
      </c>
      <c r="D64" s="99">
        <v>6000</v>
      </c>
      <c r="E64" s="97">
        <v>6000</v>
      </c>
      <c r="F64" s="98">
        <v>6000</v>
      </c>
      <c r="G64" s="99">
        <v>6000</v>
      </c>
      <c r="H64" s="100">
        <v>6000</v>
      </c>
      <c r="I64" s="97">
        <v>5000</v>
      </c>
      <c r="J64" s="98">
        <v>4200</v>
      </c>
      <c r="K64" s="99">
        <v>3150</v>
      </c>
    </row>
    <row r="65" spans="1:11" ht="13.5">
      <c r="A65" s="96" t="s">
        <v>65</v>
      </c>
      <c r="B65" s="97">
        <v>47890</v>
      </c>
      <c r="C65" s="98">
        <v>47890</v>
      </c>
      <c r="D65" s="99">
        <v>47890</v>
      </c>
      <c r="E65" s="97">
        <v>47890</v>
      </c>
      <c r="F65" s="98">
        <v>47890</v>
      </c>
      <c r="G65" s="99">
        <v>47890</v>
      </c>
      <c r="H65" s="100">
        <v>47890</v>
      </c>
      <c r="I65" s="97">
        <v>48912</v>
      </c>
      <c r="J65" s="98">
        <v>48954</v>
      </c>
      <c r="K65" s="99">
        <v>50596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0.7261484607044143</v>
      </c>
      <c r="C70" s="5">
        <f aca="true" t="shared" si="8" ref="C70:K70">IF(ISERROR(C71/C72),0,(C71/C72))</f>
        <v>1.1029334149800638</v>
      </c>
      <c r="D70" s="5">
        <f t="shared" si="8"/>
        <v>1.0881296091251187</v>
      </c>
      <c r="E70" s="5">
        <f t="shared" si="8"/>
        <v>0.9934868152327947</v>
      </c>
      <c r="F70" s="5">
        <f t="shared" si="8"/>
        <v>0.936722675080489</v>
      </c>
      <c r="G70" s="5">
        <f t="shared" si="8"/>
        <v>0.936722675080489</v>
      </c>
      <c r="H70" s="5">
        <f t="shared" si="8"/>
        <v>0.6554105724397642</v>
      </c>
      <c r="I70" s="5">
        <f t="shared" si="8"/>
        <v>1.041822524598694</v>
      </c>
      <c r="J70" s="5">
        <f t="shared" si="8"/>
        <v>1.0416771991759268</v>
      </c>
      <c r="K70" s="5">
        <f t="shared" si="8"/>
        <v>1.0219742465637438</v>
      </c>
    </row>
    <row r="71" spans="1:11" ht="12.75" hidden="1">
      <c r="A71" s="2" t="s">
        <v>120</v>
      </c>
      <c r="B71" s="2">
        <f>+B83</f>
        <v>40929761</v>
      </c>
      <c r="C71" s="2">
        <f aca="true" t="shared" si="9" ref="C71:K71">+C83</f>
        <v>63630932</v>
      </c>
      <c r="D71" s="2">
        <f t="shared" si="9"/>
        <v>68527257</v>
      </c>
      <c r="E71" s="2">
        <f t="shared" si="9"/>
        <v>74826212</v>
      </c>
      <c r="F71" s="2">
        <f t="shared" si="9"/>
        <v>67803795</v>
      </c>
      <c r="G71" s="2">
        <f t="shared" si="9"/>
        <v>67803795</v>
      </c>
      <c r="H71" s="2">
        <f t="shared" si="9"/>
        <v>46537410</v>
      </c>
      <c r="I71" s="2">
        <f t="shared" si="9"/>
        <v>74434548</v>
      </c>
      <c r="J71" s="2">
        <f t="shared" si="9"/>
        <v>78082452</v>
      </c>
      <c r="K71" s="2">
        <f t="shared" si="9"/>
        <v>82849584</v>
      </c>
    </row>
    <row r="72" spans="1:11" ht="12.75" hidden="1">
      <c r="A72" s="2" t="s">
        <v>121</v>
      </c>
      <c r="B72" s="2">
        <f>+B77</f>
        <v>56365555</v>
      </c>
      <c r="C72" s="2">
        <f aca="true" t="shared" si="10" ref="C72:K72">+C77</f>
        <v>57692451</v>
      </c>
      <c r="D72" s="2">
        <f t="shared" si="10"/>
        <v>62977109</v>
      </c>
      <c r="E72" s="2">
        <f t="shared" si="10"/>
        <v>75316764</v>
      </c>
      <c r="F72" s="2">
        <f t="shared" si="10"/>
        <v>72384065</v>
      </c>
      <c r="G72" s="2">
        <f t="shared" si="10"/>
        <v>72384065</v>
      </c>
      <c r="H72" s="2">
        <f t="shared" si="10"/>
        <v>71004973</v>
      </c>
      <c r="I72" s="2">
        <f t="shared" si="10"/>
        <v>71446476</v>
      </c>
      <c r="J72" s="2">
        <f t="shared" si="10"/>
        <v>74958396</v>
      </c>
      <c r="K72" s="2">
        <f t="shared" si="10"/>
        <v>81068172</v>
      </c>
    </row>
    <row r="73" spans="1:11" ht="12.75" hidden="1">
      <c r="A73" s="2" t="s">
        <v>122</v>
      </c>
      <c r="B73" s="2">
        <f>+B74</f>
        <v>26673333.33333334</v>
      </c>
      <c r="C73" s="2">
        <f aca="true" t="shared" si="11" ref="C73:K73">+(C78+C80+C81+C82)-(B78+B80+B81+B82)</f>
        <v>23838446</v>
      </c>
      <c r="D73" s="2">
        <f t="shared" si="11"/>
        <v>7774216</v>
      </c>
      <c r="E73" s="2">
        <f t="shared" si="11"/>
        <v>-25299338</v>
      </c>
      <c r="F73" s="2">
        <f>+(F78+F80+F81+F82)-(D78+D80+D81+D82)</f>
        <v>-8840924</v>
      </c>
      <c r="G73" s="2">
        <f>+(G78+G80+G81+G82)-(D78+D80+D81+D82)</f>
        <v>-8840924</v>
      </c>
      <c r="H73" s="2">
        <f>+(H78+H80+H81+H82)-(D78+D80+D81+D82)</f>
        <v>30725227</v>
      </c>
      <c r="I73" s="2">
        <f>+(I78+I80+I81+I82)-(E78+E80+E81+E82)</f>
        <v>10879231</v>
      </c>
      <c r="J73" s="2">
        <f t="shared" si="11"/>
        <v>-10369257</v>
      </c>
      <c r="K73" s="2">
        <f t="shared" si="11"/>
        <v>-3402652</v>
      </c>
    </row>
    <row r="74" spans="1:11" ht="12.75" hidden="1">
      <c r="A74" s="2" t="s">
        <v>123</v>
      </c>
      <c r="B74" s="2">
        <f>+TREND(C74:E74)</f>
        <v>26673333.33333334</v>
      </c>
      <c r="C74" s="2">
        <f>+C73</f>
        <v>23838446</v>
      </c>
      <c r="D74" s="2">
        <f aca="true" t="shared" si="12" ref="D74:K74">+D73</f>
        <v>7774216</v>
      </c>
      <c r="E74" s="2">
        <f t="shared" si="12"/>
        <v>-25299338</v>
      </c>
      <c r="F74" s="2">
        <f t="shared" si="12"/>
        <v>-8840924</v>
      </c>
      <c r="G74" s="2">
        <f t="shared" si="12"/>
        <v>-8840924</v>
      </c>
      <c r="H74" s="2">
        <f t="shared" si="12"/>
        <v>30725227</v>
      </c>
      <c r="I74" s="2">
        <f t="shared" si="12"/>
        <v>10879231</v>
      </c>
      <c r="J74" s="2">
        <f t="shared" si="12"/>
        <v>-10369257</v>
      </c>
      <c r="K74" s="2">
        <f t="shared" si="12"/>
        <v>-3402652</v>
      </c>
    </row>
    <row r="75" spans="1:11" ht="12.75" hidden="1">
      <c r="A75" s="2" t="s">
        <v>124</v>
      </c>
      <c r="B75" s="2">
        <f>+B84-(((B80+B81+B78)*B70)-B79)</f>
        <v>-15248608.689535037</v>
      </c>
      <c r="C75" s="2">
        <f aca="true" t="shared" si="13" ref="C75:K75">+C84-(((C80+C81+C78)*C70)-C79)</f>
        <v>-47021821.24872117</v>
      </c>
      <c r="D75" s="2">
        <f t="shared" si="13"/>
        <v>-54604852.578995466</v>
      </c>
      <c r="E75" s="2">
        <f t="shared" si="13"/>
        <v>-28588325.634761423</v>
      </c>
      <c r="F75" s="2">
        <f t="shared" si="13"/>
        <v>-44654832.73936693</v>
      </c>
      <c r="G75" s="2">
        <f t="shared" si="13"/>
        <v>-44654832.73936693</v>
      </c>
      <c r="H75" s="2">
        <f t="shared" si="13"/>
        <v>-22675108.04940985</v>
      </c>
      <c r="I75" s="2">
        <f t="shared" si="13"/>
        <v>-62237558.607648835</v>
      </c>
      <c r="J75" s="2">
        <f t="shared" si="13"/>
        <v>-60947310.690316215</v>
      </c>
      <c r="K75" s="2">
        <f t="shared" si="13"/>
        <v>-55940075.4807311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56365555</v>
      </c>
      <c r="C77" s="3">
        <v>57692451</v>
      </c>
      <c r="D77" s="3">
        <v>62977109</v>
      </c>
      <c r="E77" s="3">
        <v>75316764</v>
      </c>
      <c r="F77" s="3">
        <v>72384065</v>
      </c>
      <c r="G77" s="3">
        <v>72384065</v>
      </c>
      <c r="H77" s="3">
        <v>71004973</v>
      </c>
      <c r="I77" s="3">
        <v>71446476</v>
      </c>
      <c r="J77" s="3">
        <v>74958396</v>
      </c>
      <c r="K77" s="3">
        <v>81068172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27127375</v>
      </c>
      <c r="C79" s="3">
        <v>44940093</v>
      </c>
      <c r="D79" s="3">
        <v>44582084</v>
      </c>
      <c r="E79" s="3">
        <v>34452652</v>
      </c>
      <c r="F79" s="3">
        <v>32449322</v>
      </c>
      <c r="G79" s="3">
        <v>32449322</v>
      </c>
      <c r="H79" s="3">
        <v>57205567</v>
      </c>
      <c r="I79" s="3">
        <v>17705128</v>
      </c>
      <c r="J79" s="3">
        <v>8182806</v>
      </c>
      <c r="K79" s="3">
        <v>8405047</v>
      </c>
    </row>
    <row r="80" spans="1:11" ht="12.75" hidden="1">
      <c r="A80" s="1" t="s">
        <v>69</v>
      </c>
      <c r="B80" s="3">
        <v>31193902</v>
      </c>
      <c r="C80" s="3">
        <v>29193975</v>
      </c>
      <c r="D80" s="3">
        <v>29712361</v>
      </c>
      <c r="E80" s="3">
        <v>32795111</v>
      </c>
      <c r="F80" s="3">
        <v>26919556</v>
      </c>
      <c r="G80" s="3">
        <v>26919556</v>
      </c>
      <c r="H80" s="3">
        <v>50860131</v>
      </c>
      <c r="I80" s="3">
        <v>32970260</v>
      </c>
      <c r="J80" s="3">
        <v>22592663</v>
      </c>
      <c r="K80" s="3">
        <v>19181287</v>
      </c>
    </row>
    <row r="81" spans="1:11" ht="12.75" hidden="1">
      <c r="A81" s="1" t="s">
        <v>70</v>
      </c>
      <c r="B81" s="3">
        <v>27163288</v>
      </c>
      <c r="C81" s="3">
        <v>54185414</v>
      </c>
      <c r="D81" s="3">
        <v>61441244</v>
      </c>
      <c r="E81" s="3">
        <v>30659156</v>
      </c>
      <c r="F81" s="3">
        <v>55393125</v>
      </c>
      <c r="G81" s="3">
        <v>55393125</v>
      </c>
      <c r="H81" s="3">
        <v>71018701</v>
      </c>
      <c r="I81" s="3">
        <v>43763238</v>
      </c>
      <c r="J81" s="3">
        <v>43771578</v>
      </c>
      <c r="K81" s="3">
        <v>43780302</v>
      </c>
    </row>
    <row r="82" spans="1:11" ht="12.75" hidden="1">
      <c r="A82" s="1" t="s">
        <v>71</v>
      </c>
      <c r="B82" s="3">
        <v>1183753</v>
      </c>
      <c r="C82" s="3">
        <v>0</v>
      </c>
      <c r="D82" s="3">
        <v>0</v>
      </c>
      <c r="E82" s="3">
        <v>2400000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40929761</v>
      </c>
      <c r="C83" s="3">
        <v>63630932</v>
      </c>
      <c r="D83" s="3">
        <v>68527257</v>
      </c>
      <c r="E83" s="3">
        <v>74826212</v>
      </c>
      <c r="F83" s="3">
        <v>67803795</v>
      </c>
      <c r="G83" s="3">
        <v>67803795</v>
      </c>
      <c r="H83" s="3">
        <v>46537410</v>
      </c>
      <c r="I83" s="3">
        <v>74434548</v>
      </c>
      <c r="J83" s="3">
        <v>78082452</v>
      </c>
      <c r="K83" s="3">
        <v>82849584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83610143</v>
      </c>
      <c r="F85" s="3">
        <v>83610143</v>
      </c>
      <c r="G85" s="3">
        <v>83610143</v>
      </c>
      <c r="H85" s="3">
        <v>83610143</v>
      </c>
      <c r="I85" s="3">
        <v>54851759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5208754</v>
      </c>
      <c r="C5" s="6">
        <v>706604</v>
      </c>
      <c r="D5" s="23">
        <v>9246603</v>
      </c>
      <c r="E5" s="24">
        <v>11000000</v>
      </c>
      <c r="F5" s="6">
        <v>11500000</v>
      </c>
      <c r="G5" s="25">
        <v>11500000</v>
      </c>
      <c r="H5" s="26">
        <v>8419034</v>
      </c>
      <c r="I5" s="24">
        <v>12063320</v>
      </c>
      <c r="J5" s="6">
        <v>12618232</v>
      </c>
      <c r="K5" s="25">
        <v>13160816</v>
      </c>
    </row>
    <row r="6" spans="1:11" ht="13.5">
      <c r="A6" s="22" t="s">
        <v>19</v>
      </c>
      <c r="B6" s="6">
        <v>354687</v>
      </c>
      <c r="C6" s="6">
        <v>49061</v>
      </c>
      <c r="D6" s="23">
        <v>576178</v>
      </c>
      <c r="E6" s="24">
        <v>300000</v>
      </c>
      <c r="F6" s="6">
        <v>300000</v>
      </c>
      <c r="G6" s="25">
        <v>300000</v>
      </c>
      <c r="H6" s="26">
        <v>401246</v>
      </c>
      <c r="I6" s="24">
        <v>314700</v>
      </c>
      <c r="J6" s="6">
        <v>329176</v>
      </c>
      <c r="K6" s="25">
        <v>343331</v>
      </c>
    </row>
    <row r="7" spans="1:11" ht="13.5">
      <c r="A7" s="22" t="s">
        <v>20</v>
      </c>
      <c r="B7" s="6">
        <v>2323601</v>
      </c>
      <c r="C7" s="6">
        <v>0</v>
      </c>
      <c r="D7" s="23">
        <v>0</v>
      </c>
      <c r="E7" s="24">
        <v>1500000</v>
      </c>
      <c r="F7" s="6">
        <v>1800000</v>
      </c>
      <c r="G7" s="25">
        <v>1800000</v>
      </c>
      <c r="H7" s="26">
        <v>0</v>
      </c>
      <c r="I7" s="24">
        <v>1500000</v>
      </c>
      <c r="J7" s="6">
        <v>1569000</v>
      </c>
      <c r="K7" s="25">
        <v>1636467</v>
      </c>
    </row>
    <row r="8" spans="1:11" ht="13.5">
      <c r="A8" s="22" t="s">
        <v>21</v>
      </c>
      <c r="B8" s="6">
        <v>115851355</v>
      </c>
      <c r="C8" s="6">
        <v>2656669</v>
      </c>
      <c r="D8" s="23">
        <v>114740633</v>
      </c>
      <c r="E8" s="24">
        <v>126981000</v>
      </c>
      <c r="F8" s="6">
        <v>125916000</v>
      </c>
      <c r="G8" s="25">
        <v>125916000</v>
      </c>
      <c r="H8" s="26">
        <v>82450862</v>
      </c>
      <c r="I8" s="24">
        <v>145742000</v>
      </c>
      <c r="J8" s="6">
        <v>177512872</v>
      </c>
      <c r="K8" s="25">
        <v>185354487</v>
      </c>
    </row>
    <row r="9" spans="1:11" ht="13.5">
      <c r="A9" s="22" t="s">
        <v>22</v>
      </c>
      <c r="B9" s="6">
        <v>3394231</v>
      </c>
      <c r="C9" s="6">
        <v>1722487</v>
      </c>
      <c r="D9" s="23">
        <v>3820490</v>
      </c>
      <c r="E9" s="24">
        <v>67572152</v>
      </c>
      <c r="F9" s="6">
        <v>67873152</v>
      </c>
      <c r="G9" s="25">
        <v>67873152</v>
      </c>
      <c r="H9" s="26">
        <v>863226</v>
      </c>
      <c r="I9" s="24">
        <v>59175950</v>
      </c>
      <c r="J9" s="6">
        <v>60522346</v>
      </c>
      <c r="K9" s="25">
        <v>63098168</v>
      </c>
    </row>
    <row r="10" spans="1:11" ht="25.5">
      <c r="A10" s="27" t="s">
        <v>114</v>
      </c>
      <c r="B10" s="28">
        <f>SUM(B5:B9)</f>
        <v>127132628</v>
      </c>
      <c r="C10" s="29">
        <f aca="true" t="shared" si="0" ref="C10:K10">SUM(C5:C9)</f>
        <v>5134821</v>
      </c>
      <c r="D10" s="30">
        <f t="shared" si="0"/>
        <v>128383904</v>
      </c>
      <c r="E10" s="28">
        <f t="shared" si="0"/>
        <v>207353152</v>
      </c>
      <c r="F10" s="29">
        <f t="shared" si="0"/>
        <v>207389152</v>
      </c>
      <c r="G10" s="31">
        <f t="shared" si="0"/>
        <v>207389152</v>
      </c>
      <c r="H10" s="32">
        <f t="shared" si="0"/>
        <v>92134368</v>
      </c>
      <c r="I10" s="28">
        <f t="shared" si="0"/>
        <v>218795970</v>
      </c>
      <c r="J10" s="29">
        <f t="shared" si="0"/>
        <v>252551626</v>
      </c>
      <c r="K10" s="31">
        <f t="shared" si="0"/>
        <v>263593269</v>
      </c>
    </row>
    <row r="11" spans="1:11" ht="13.5">
      <c r="A11" s="22" t="s">
        <v>23</v>
      </c>
      <c r="B11" s="6">
        <v>47661319</v>
      </c>
      <c r="C11" s="6">
        <v>5019525</v>
      </c>
      <c r="D11" s="23">
        <v>60616439</v>
      </c>
      <c r="E11" s="24">
        <v>70487481</v>
      </c>
      <c r="F11" s="6">
        <v>70130920</v>
      </c>
      <c r="G11" s="25">
        <v>70130920</v>
      </c>
      <c r="H11" s="26">
        <v>48288424</v>
      </c>
      <c r="I11" s="24">
        <v>74081704</v>
      </c>
      <c r="J11" s="6">
        <v>53182726</v>
      </c>
      <c r="K11" s="25">
        <v>55217716</v>
      </c>
    </row>
    <row r="12" spans="1:11" ht="13.5">
      <c r="A12" s="22" t="s">
        <v>24</v>
      </c>
      <c r="B12" s="6">
        <v>9806636</v>
      </c>
      <c r="C12" s="6">
        <v>3509341</v>
      </c>
      <c r="D12" s="23">
        <v>13825100</v>
      </c>
      <c r="E12" s="24">
        <v>11616014</v>
      </c>
      <c r="F12" s="6">
        <v>11842615</v>
      </c>
      <c r="G12" s="25">
        <v>11842615</v>
      </c>
      <c r="H12" s="26">
        <v>9357834</v>
      </c>
      <c r="I12" s="24">
        <v>13420255</v>
      </c>
      <c r="J12" s="6">
        <v>15832425</v>
      </c>
      <c r="K12" s="25">
        <v>16513215</v>
      </c>
    </row>
    <row r="13" spans="1:11" ht="13.5">
      <c r="A13" s="22" t="s">
        <v>115</v>
      </c>
      <c r="B13" s="6">
        <v>17753732</v>
      </c>
      <c r="C13" s="6">
        <v>17025524</v>
      </c>
      <c r="D13" s="23">
        <v>16695264</v>
      </c>
      <c r="E13" s="24">
        <v>35000000</v>
      </c>
      <c r="F13" s="6">
        <v>35000000</v>
      </c>
      <c r="G13" s="25">
        <v>35000000</v>
      </c>
      <c r="H13" s="26">
        <v>1364006</v>
      </c>
      <c r="I13" s="24">
        <v>36715000</v>
      </c>
      <c r="J13" s="6">
        <v>38403890</v>
      </c>
      <c r="K13" s="25">
        <v>40055257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102009</v>
      </c>
      <c r="D15" s="23">
        <v>1314265</v>
      </c>
      <c r="E15" s="24">
        <v>1500000</v>
      </c>
      <c r="F15" s="6">
        <v>1091000</v>
      </c>
      <c r="G15" s="25">
        <v>1091000</v>
      </c>
      <c r="H15" s="26">
        <v>397522</v>
      </c>
      <c r="I15" s="24">
        <v>1100000</v>
      </c>
      <c r="J15" s="6">
        <v>1046000</v>
      </c>
      <c r="K15" s="25">
        <v>1090978</v>
      </c>
    </row>
    <row r="16" spans="1:11" ht="13.5">
      <c r="A16" s="22" t="s">
        <v>21</v>
      </c>
      <c r="B16" s="6">
        <v>0</v>
      </c>
      <c r="C16" s="6">
        <v>-601000</v>
      </c>
      <c r="D16" s="23">
        <v>1331394</v>
      </c>
      <c r="E16" s="24">
        <v>0</v>
      </c>
      <c r="F16" s="6">
        <v>4099000</v>
      </c>
      <c r="G16" s="25">
        <v>4099000</v>
      </c>
      <c r="H16" s="26">
        <v>954671</v>
      </c>
      <c r="I16" s="24">
        <v>5534000</v>
      </c>
      <c r="J16" s="6">
        <v>3291620</v>
      </c>
      <c r="K16" s="25">
        <v>3015760</v>
      </c>
    </row>
    <row r="17" spans="1:11" ht="13.5">
      <c r="A17" s="22" t="s">
        <v>27</v>
      </c>
      <c r="B17" s="6">
        <v>105091584</v>
      </c>
      <c r="C17" s="6">
        <v>18693005</v>
      </c>
      <c r="D17" s="23">
        <v>110966328</v>
      </c>
      <c r="E17" s="24">
        <v>77534008</v>
      </c>
      <c r="F17" s="6">
        <v>79192150</v>
      </c>
      <c r="G17" s="25">
        <v>79192150</v>
      </c>
      <c r="H17" s="26">
        <v>34566859</v>
      </c>
      <c r="I17" s="24">
        <v>74812452</v>
      </c>
      <c r="J17" s="6">
        <v>94342036</v>
      </c>
      <c r="K17" s="25">
        <v>98370197</v>
      </c>
    </row>
    <row r="18" spans="1:11" ht="13.5">
      <c r="A18" s="33" t="s">
        <v>28</v>
      </c>
      <c r="B18" s="34">
        <f>SUM(B11:B17)</f>
        <v>180313271</v>
      </c>
      <c r="C18" s="35">
        <f aca="true" t="shared" si="1" ref="C18:K18">SUM(C11:C17)</f>
        <v>43748404</v>
      </c>
      <c r="D18" s="36">
        <f t="shared" si="1"/>
        <v>204748790</v>
      </c>
      <c r="E18" s="34">
        <f t="shared" si="1"/>
        <v>196137503</v>
      </c>
      <c r="F18" s="35">
        <f t="shared" si="1"/>
        <v>201355685</v>
      </c>
      <c r="G18" s="37">
        <f t="shared" si="1"/>
        <v>201355685</v>
      </c>
      <c r="H18" s="38">
        <f t="shared" si="1"/>
        <v>94929316</v>
      </c>
      <c r="I18" s="34">
        <f t="shared" si="1"/>
        <v>205663411</v>
      </c>
      <c r="J18" s="35">
        <f t="shared" si="1"/>
        <v>206098697</v>
      </c>
      <c r="K18" s="37">
        <f t="shared" si="1"/>
        <v>214263123</v>
      </c>
    </row>
    <row r="19" spans="1:11" ht="13.5">
      <c r="A19" s="33" t="s">
        <v>29</v>
      </c>
      <c r="B19" s="39">
        <f>+B10-B18</f>
        <v>-53180643</v>
      </c>
      <c r="C19" s="40">
        <f aca="true" t="shared" si="2" ref="C19:K19">+C10-C18</f>
        <v>-38613583</v>
      </c>
      <c r="D19" s="41">
        <f t="shared" si="2"/>
        <v>-76364886</v>
      </c>
      <c r="E19" s="39">
        <f t="shared" si="2"/>
        <v>11215649</v>
      </c>
      <c r="F19" s="40">
        <f t="shared" si="2"/>
        <v>6033467</v>
      </c>
      <c r="G19" s="42">
        <f t="shared" si="2"/>
        <v>6033467</v>
      </c>
      <c r="H19" s="43">
        <f t="shared" si="2"/>
        <v>-2794948</v>
      </c>
      <c r="I19" s="39">
        <f t="shared" si="2"/>
        <v>13132559</v>
      </c>
      <c r="J19" s="40">
        <f t="shared" si="2"/>
        <v>46452929</v>
      </c>
      <c r="K19" s="42">
        <f t="shared" si="2"/>
        <v>49330146</v>
      </c>
    </row>
    <row r="20" spans="1:11" ht="25.5">
      <c r="A20" s="44" t="s">
        <v>30</v>
      </c>
      <c r="B20" s="45">
        <v>92960000</v>
      </c>
      <c r="C20" s="46">
        <v>9360367</v>
      </c>
      <c r="D20" s="47">
        <v>80667674</v>
      </c>
      <c r="E20" s="45">
        <v>57164000</v>
      </c>
      <c r="F20" s="46">
        <v>77632767</v>
      </c>
      <c r="G20" s="48">
        <v>77632767</v>
      </c>
      <c r="H20" s="49">
        <v>0</v>
      </c>
      <c r="I20" s="45">
        <v>44915000</v>
      </c>
      <c r="J20" s="46">
        <v>46067000</v>
      </c>
      <c r="K20" s="48">
        <v>52336000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39779357</v>
      </c>
      <c r="C22" s="58">
        <f aca="true" t="shared" si="3" ref="C22:K22">SUM(C19:C21)</f>
        <v>-29253216</v>
      </c>
      <c r="D22" s="59">
        <f t="shared" si="3"/>
        <v>4302788</v>
      </c>
      <c r="E22" s="57">
        <f t="shared" si="3"/>
        <v>68379649</v>
      </c>
      <c r="F22" s="58">
        <f t="shared" si="3"/>
        <v>83666234</v>
      </c>
      <c r="G22" s="60">
        <f t="shared" si="3"/>
        <v>83666234</v>
      </c>
      <c r="H22" s="61">
        <f t="shared" si="3"/>
        <v>-2794948</v>
      </c>
      <c r="I22" s="57">
        <f t="shared" si="3"/>
        <v>58047559</v>
      </c>
      <c r="J22" s="58">
        <f t="shared" si="3"/>
        <v>92519929</v>
      </c>
      <c r="K22" s="60">
        <f t="shared" si="3"/>
        <v>101666146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39779357</v>
      </c>
      <c r="C24" s="40">
        <f aca="true" t="shared" si="4" ref="C24:K24">SUM(C22:C23)</f>
        <v>-29253216</v>
      </c>
      <c r="D24" s="41">
        <f t="shared" si="4"/>
        <v>4302788</v>
      </c>
      <c r="E24" s="39">
        <f t="shared" si="4"/>
        <v>68379649</v>
      </c>
      <c r="F24" s="40">
        <f t="shared" si="4"/>
        <v>83666234</v>
      </c>
      <c r="G24" s="42">
        <f t="shared" si="4"/>
        <v>83666234</v>
      </c>
      <c r="H24" s="43">
        <f t="shared" si="4"/>
        <v>-2794948</v>
      </c>
      <c r="I24" s="39">
        <f t="shared" si="4"/>
        <v>58047559</v>
      </c>
      <c r="J24" s="40">
        <f t="shared" si="4"/>
        <v>92519929</v>
      </c>
      <c r="K24" s="42">
        <f t="shared" si="4"/>
        <v>101666146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87219436</v>
      </c>
      <c r="C27" s="7">
        <v>1149139</v>
      </c>
      <c r="D27" s="69">
        <v>385905556</v>
      </c>
      <c r="E27" s="70">
        <v>62189771</v>
      </c>
      <c r="F27" s="7">
        <v>83157783</v>
      </c>
      <c r="G27" s="71">
        <v>83157783</v>
      </c>
      <c r="H27" s="72">
        <v>52890933</v>
      </c>
      <c r="I27" s="70">
        <v>58170749</v>
      </c>
      <c r="J27" s="7">
        <v>86486762</v>
      </c>
      <c r="K27" s="71">
        <v>94255751</v>
      </c>
    </row>
    <row r="28" spans="1:11" ht="13.5">
      <c r="A28" s="73" t="s">
        <v>34</v>
      </c>
      <c r="B28" s="6">
        <v>87219436</v>
      </c>
      <c r="C28" s="6">
        <v>-10482598</v>
      </c>
      <c r="D28" s="23">
        <v>95004583</v>
      </c>
      <c r="E28" s="24">
        <v>55805801</v>
      </c>
      <c r="F28" s="6">
        <v>76888976</v>
      </c>
      <c r="G28" s="25">
        <v>76888976</v>
      </c>
      <c r="H28" s="26">
        <v>0</v>
      </c>
      <c r="I28" s="24">
        <v>52564749</v>
      </c>
      <c r="J28" s="6">
        <v>81119736</v>
      </c>
      <c r="K28" s="25">
        <v>88657785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12548427</v>
      </c>
      <c r="D31" s="23">
        <v>242754684</v>
      </c>
      <c r="E31" s="24">
        <v>6383970</v>
      </c>
      <c r="F31" s="6">
        <v>6268807</v>
      </c>
      <c r="G31" s="25">
        <v>6268807</v>
      </c>
      <c r="H31" s="26">
        <v>0</v>
      </c>
      <c r="I31" s="24">
        <v>5606000</v>
      </c>
      <c r="J31" s="6">
        <v>5367026</v>
      </c>
      <c r="K31" s="25">
        <v>5597966</v>
      </c>
    </row>
    <row r="32" spans="1:11" ht="13.5">
      <c r="A32" s="33" t="s">
        <v>37</v>
      </c>
      <c r="B32" s="7">
        <f>SUM(B28:B31)</f>
        <v>87219436</v>
      </c>
      <c r="C32" s="7">
        <f aca="true" t="shared" si="5" ref="C32:K32">SUM(C28:C31)</f>
        <v>2065829</v>
      </c>
      <c r="D32" s="69">
        <f t="shared" si="5"/>
        <v>337759267</v>
      </c>
      <c r="E32" s="70">
        <f t="shared" si="5"/>
        <v>62189771</v>
      </c>
      <c r="F32" s="7">
        <f t="shared" si="5"/>
        <v>83157783</v>
      </c>
      <c r="G32" s="71">
        <f t="shared" si="5"/>
        <v>83157783</v>
      </c>
      <c r="H32" s="72">
        <f t="shared" si="5"/>
        <v>0</v>
      </c>
      <c r="I32" s="70">
        <f t="shared" si="5"/>
        <v>58170749</v>
      </c>
      <c r="J32" s="7">
        <f t="shared" si="5"/>
        <v>86486762</v>
      </c>
      <c r="K32" s="71">
        <f t="shared" si="5"/>
        <v>94255751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9831665</v>
      </c>
      <c r="C35" s="6">
        <v>-13129931</v>
      </c>
      <c r="D35" s="23">
        <v>52112460</v>
      </c>
      <c r="E35" s="24">
        <v>81394924</v>
      </c>
      <c r="F35" s="6">
        <v>94558530</v>
      </c>
      <c r="G35" s="25">
        <v>94558530</v>
      </c>
      <c r="H35" s="26">
        <v>-8300959</v>
      </c>
      <c r="I35" s="24">
        <v>85107774</v>
      </c>
      <c r="J35" s="6">
        <v>85885930</v>
      </c>
      <c r="K35" s="25">
        <v>90750263</v>
      </c>
    </row>
    <row r="36" spans="1:11" ht="13.5">
      <c r="A36" s="22" t="s">
        <v>40</v>
      </c>
      <c r="B36" s="6">
        <v>341593049</v>
      </c>
      <c r="C36" s="6">
        <v>-15092807</v>
      </c>
      <c r="D36" s="23">
        <v>410540188</v>
      </c>
      <c r="E36" s="24">
        <v>677314185</v>
      </c>
      <c r="F36" s="6">
        <v>698282197</v>
      </c>
      <c r="G36" s="25">
        <v>698282197</v>
      </c>
      <c r="H36" s="26">
        <v>51599980</v>
      </c>
      <c r="I36" s="24">
        <v>526561395</v>
      </c>
      <c r="J36" s="6">
        <v>576918964</v>
      </c>
      <c r="K36" s="25">
        <v>607684951</v>
      </c>
    </row>
    <row r="37" spans="1:11" ht="13.5">
      <c r="A37" s="22" t="s">
        <v>41</v>
      </c>
      <c r="B37" s="6">
        <v>20244695</v>
      </c>
      <c r="C37" s="6">
        <v>-1219361</v>
      </c>
      <c r="D37" s="23">
        <v>43503929</v>
      </c>
      <c r="E37" s="24">
        <v>18863000</v>
      </c>
      <c r="F37" s="6">
        <v>17913000</v>
      </c>
      <c r="G37" s="25">
        <v>17913000</v>
      </c>
      <c r="H37" s="26">
        <v>46013229</v>
      </c>
      <c r="I37" s="24">
        <v>23691850</v>
      </c>
      <c r="J37" s="6">
        <v>22615267</v>
      </c>
      <c r="K37" s="25">
        <v>20667323</v>
      </c>
    </row>
    <row r="38" spans="1:11" ht="13.5">
      <c r="A38" s="22" t="s">
        <v>42</v>
      </c>
      <c r="B38" s="6">
        <v>2356586</v>
      </c>
      <c r="C38" s="6">
        <v>2519864</v>
      </c>
      <c r="D38" s="23">
        <v>19321156</v>
      </c>
      <c r="E38" s="24">
        <v>3000000</v>
      </c>
      <c r="F38" s="6">
        <v>3000000</v>
      </c>
      <c r="G38" s="25">
        <v>3000000</v>
      </c>
      <c r="H38" s="26">
        <v>80729</v>
      </c>
      <c r="I38" s="24">
        <v>3147000</v>
      </c>
      <c r="J38" s="6">
        <v>6144622</v>
      </c>
      <c r="K38" s="25">
        <v>6408841</v>
      </c>
    </row>
    <row r="39" spans="1:11" ht="13.5">
      <c r="A39" s="22" t="s">
        <v>43</v>
      </c>
      <c r="B39" s="6">
        <v>328823433</v>
      </c>
      <c r="C39" s="6">
        <v>-270025</v>
      </c>
      <c r="D39" s="23">
        <v>395524775</v>
      </c>
      <c r="E39" s="24">
        <v>668466460</v>
      </c>
      <c r="F39" s="6">
        <v>688261493</v>
      </c>
      <c r="G39" s="25">
        <v>688261493</v>
      </c>
      <c r="H39" s="26">
        <v>11</v>
      </c>
      <c r="I39" s="24">
        <v>526782760</v>
      </c>
      <c r="J39" s="6">
        <v>541525076</v>
      </c>
      <c r="K39" s="25">
        <v>569692904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101038502</v>
      </c>
      <c r="C42" s="6">
        <v>-15538711</v>
      </c>
      <c r="D42" s="23">
        <v>15103707</v>
      </c>
      <c r="E42" s="24">
        <v>253652152</v>
      </c>
      <c r="F42" s="6">
        <v>283146090</v>
      </c>
      <c r="G42" s="25">
        <v>283146090</v>
      </c>
      <c r="H42" s="26">
        <v>67320922</v>
      </c>
      <c r="I42" s="24">
        <v>265962325</v>
      </c>
      <c r="J42" s="6">
        <v>276349234</v>
      </c>
      <c r="K42" s="25">
        <v>290317918</v>
      </c>
    </row>
    <row r="43" spans="1:11" ht="13.5">
      <c r="A43" s="22" t="s">
        <v>46</v>
      </c>
      <c r="B43" s="6">
        <v>-87423491</v>
      </c>
      <c r="C43" s="6">
        <v>0</v>
      </c>
      <c r="D43" s="23">
        <v>0</v>
      </c>
      <c r="E43" s="24">
        <v>-61189770</v>
      </c>
      <c r="F43" s="6">
        <v>-69820102</v>
      </c>
      <c r="G43" s="25">
        <v>-69820102</v>
      </c>
      <c r="H43" s="26">
        <v>0</v>
      </c>
      <c r="I43" s="24">
        <v>-57422749</v>
      </c>
      <c r="J43" s="6">
        <v>-61964732</v>
      </c>
      <c r="K43" s="25">
        <v>-66089872</v>
      </c>
    </row>
    <row r="44" spans="1:11" ht="13.5">
      <c r="A44" s="22" t="s">
        <v>47</v>
      </c>
      <c r="B44" s="6">
        <v>-21281079</v>
      </c>
      <c r="C44" s="6">
        <v>335867</v>
      </c>
      <c r="D44" s="23">
        <v>2261939</v>
      </c>
      <c r="E44" s="24">
        <v>-2597806</v>
      </c>
      <c r="F44" s="6">
        <v>-2597806</v>
      </c>
      <c r="G44" s="25">
        <v>-2597806</v>
      </c>
      <c r="H44" s="26">
        <v>-500000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1594929</v>
      </c>
      <c r="C45" s="7">
        <v>-15202844</v>
      </c>
      <c r="D45" s="69">
        <v>17365646</v>
      </c>
      <c r="E45" s="70">
        <v>205644576</v>
      </c>
      <c r="F45" s="7">
        <v>226508182</v>
      </c>
      <c r="G45" s="71">
        <v>226508182</v>
      </c>
      <c r="H45" s="72">
        <v>65320954</v>
      </c>
      <c r="I45" s="70">
        <v>208539576</v>
      </c>
      <c r="J45" s="7">
        <v>214384502</v>
      </c>
      <c r="K45" s="71">
        <v>224228046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1594929</v>
      </c>
      <c r="C48" s="6">
        <v>-14883973</v>
      </c>
      <c r="D48" s="23">
        <v>19361654</v>
      </c>
      <c r="E48" s="24">
        <v>63969879</v>
      </c>
      <c r="F48" s="6">
        <v>77133485</v>
      </c>
      <c r="G48" s="25">
        <v>77133485</v>
      </c>
      <c r="H48" s="26">
        <v>-13900554</v>
      </c>
      <c r="I48" s="24">
        <v>59750227</v>
      </c>
      <c r="J48" s="6">
        <v>59361936</v>
      </c>
      <c r="K48" s="25">
        <v>63085737</v>
      </c>
    </row>
    <row r="49" spans="1:11" ht="13.5">
      <c r="A49" s="22" t="s">
        <v>51</v>
      </c>
      <c r="B49" s="6">
        <f>+B75</f>
        <v>9539228.654846929</v>
      </c>
      <c r="C49" s="6">
        <f aca="true" t="shared" si="6" ref="C49:K49">+C75</f>
        <v>-2071951.9221955566</v>
      </c>
      <c r="D49" s="23">
        <f t="shared" si="6"/>
        <v>40185922.16207438</v>
      </c>
      <c r="E49" s="24">
        <f t="shared" si="6"/>
        <v>858114.4733123053</v>
      </c>
      <c r="F49" s="6">
        <f t="shared" si="6"/>
        <v>-1916601.542753365</v>
      </c>
      <c r="G49" s="25">
        <f t="shared" si="6"/>
        <v>-1916601.542753365</v>
      </c>
      <c r="H49" s="26">
        <f t="shared" si="6"/>
        <v>45513213.38694983</v>
      </c>
      <c r="I49" s="24">
        <f t="shared" si="6"/>
        <v>-4056787.0495807566</v>
      </c>
      <c r="J49" s="6">
        <f t="shared" si="6"/>
        <v>-6143790.676951688</v>
      </c>
      <c r="K49" s="25">
        <f t="shared" si="6"/>
        <v>-8467181.206129346</v>
      </c>
    </row>
    <row r="50" spans="1:11" ht="13.5">
      <c r="A50" s="33" t="s">
        <v>52</v>
      </c>
      <c r="B50" s="7">
        <f>+B48-B49</f>
        <v>-7944299.654846929</v>
      </c>
      <c r="C50" s="7">
        <f aca="true" t="shared" si="7" ref="C50:K50">+C48-C49</f>
        <v>-12812021.077804442</v>
      </c>
      <c r="D50" s="69">
        <f t="shared" si="7"/>
        <v>-20824268.16207438</v>
      </c>
      <c r="E50" s="70">
        <f t="shared" si="7"/>
        <v>63111764.5266877</v>
      </c>
      <c r="F50" s="7">
        <f t="shared" si="7"/>
        <v>79050086.54275337</v>
      </c>
      <c r="G50" s="71">
        <f t="shared" si="7"/>
        <v>79050086.54275337</v>
      </c>
      <c r="H50" s="72">
        <f t="shared" si="7"/>
        <v>-59413767.38694983</v>
      </c>
      <c r="I50" s="70">
        <f t="shared" si="7"/>
        <v>63807014.04958075</v>
      </c>
      <c r="J50" s="7">
        <f t="shared" si="7"/>
        <v>65505726.67695169</v>
      </c>
      <c r="K50" s="71">
        <f t="shared" si="7"/>
        <v>71552918.20612934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318938189</v>
      </c>
      <c r="C53" s="6">
        <v>-4782577</v>
      </c>
      <c r="D53" s="23">
        <v>363327688</v>
      </c>
      <c r="E53" s="24">
        <v>666926405</v>
      </c>
      <c r="F53" s="6">
        <v>686407213</v>
      </c>
      <c r="G53" s="25">
        <v>686407213</v>
      </c>
      <c r="H53" s="26">
        <v>37647928</v>
      </c>
      <c r="I53" s="24">
        <v>526561395</v>
      </c>
      <c r="J53" s="6">
        <v>576918964</v>
      </c>
      <c r="K53" s="25">
        <v>607684951</v>
      </c>
    </row>
    <row r="54" spans="1:11" ht="13.5">
      <c r="A54" s="22" t="s">
        <v>55</v>
      </c>
      <c r="B54" s="6">
        <v>17753732</v>
      </c>
      <c r="C54" s="6">
        <v>0</v>
      </c>
      <c r="D54" s="23">
        <v>16695264</v>
      </c>
      <c r="E54" s="24">
        <v>20000000</v>
      </c>
      <c r="F54" s="6">
        <v>20000000</v>
      </c>
      <c r="G54" s="25">
        <v>20000000</v>
      </c>
      <c r="H54" s="26">
        <v>1364006</v>
      </c>
      <c r="I54" s="24">
        <v>20980000</v>
      </c>
      <c r="J54" s="6">
        <v>21945080</v>
      </c>
      <c r="K54" s="25">
        <v>22888718</v>
      </c>
    </row>
    <row r="55" spans="1:11" ht="13.5">
      <c r="A55" s="22" t="s">
        <v>56</v>
      </c>
      <c r="B55" s="6">
        <v>0</v>
      </c>
      <c r="C55" s="6">
        <v>3415860</v>
      </c>
      <c r="D55" s="23">
        <v>277148751</v>
      </c>
      <c r="E55" s="24">
        <v>0</v>
      </c>
      <c r="F55" s="6">
        <v>0</v>
      </c>
      <c r="G55" s="25">
        <v>0</v>
      </c>
      <c r="H55" s="26">
        <v>-36635</v>
      </c>
      <c r="I55" s="24">
        <v>11772688</v>
      </c>
      <c r="J55" s="6">
        <v>12314232</v>
      </c>
      <c r="K55" s="25">
        <v>12843744</v>
      </c>
    </row>
    <row r="56" spans="1:11" ht="13.5">
      <c r="A56" s="22" t="s">
        <v>57</v>
      </c>
      <c r="B56" s="6">
        <v>0</v>
      </c>
      <c r="C56" s="6">
        <v>124227</v>
      </c>
      <c r="D56" s="23">
        <v>2846741</v>
      </c>
      <c r="E56" s="24">
        <v>5975000</v>
      </c>
      <c r="F56" s="6">
        <v>6097500</v>
      </c>
      <c r="G56" s="25">
        <v>6097500</v>
      </c>
      <c r="H56" s="26">
        <v>3836995</v>
      </c>
      <c r="I56" s="24">
        <v>4666750</v>
      </c>
      <c r="J56" s="6">
        <v>5155473</v>
      </c>
      <c r="K56" s="25">
        <v>5390431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39829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1.4059347116081053</v>
      </c>
      <c r="C70" s="5">
        <f aca="true" t="shared" si="8" ref="C70:K70">IF(ISERROR(C71/C72),0,(C71/C72))</f>
        <v>0.00011397799799347689</v>
      </c>
      <c r="D70" s="5">
        <f t="shared" si="8"/>
        <v>7.932134328607452E-05</v>
      </c>
      <c r="E70" s="5">
        <f t="shared" si="8"/>
        <v>0.8840657528682248</v>
      </c>
      <c r="F70" s="5">
        <f t="shared" si="8"/>
        <v>0.9887837616920567</v>
      </c>
      <c r="G70" s="5">
        <f t="shared" si="8"/>
        <v>0.9887837616920567</v>
      </c>
      <c r="H70" s="5">
        <f t="shared" si="8"/>
        <v>2.788246323180881E-06</v>
      </c>
      <c r="I70" s="5">
        <f t="shared" si="8"/>
        <v>0.9867372837593777</v>
      </c>
      <c r="J70" s="5">
        <f t="shared" si="8"/>
        <v>0.976708020554962</v>
      </c>
      <c r="K70" s="5">
        <f t="shared" si="8"/>
        <v>0.945578146039059</v>
      </c>
    </row>
    <row r="71" spans="1:11" ht="12.75" hidden="1">
      <c r="A71" s="2" t="s">
        <v>120</v>
      </c>
      <c r="B71" s="2">
        <f>+B83</f>
        <v>12593902</v>
      </c>
      <c r="C71" s="2">
        <f aca="true" t="shared" si="9" ref="C71:K71">+C83</f>
        <v>268</v>
      </c>
      <c r="D71" s="2">
        <f t="shared" si="9"/>
        <v>1007</v>
      </c>
      <c r="E71" s="2">
        <f t="shared" si="9"/>
        <v>69507152</v>
      </c>
      <c r="F71" s="2">
        <f t="shared" si="9"/>
        <v>78532323</v>
      </c>
      <c r="G71" s="2">
        <f t="shared" si="9"/>
        <v>78532323</v>
      </c>
      <c r="H71" s="2">
        <f t="shared" si="9"/>
        <v>27</v>
      </c>
      <c r="I71" s="2">
        <f t="shared" si="9"/>
        <v>70604970</v>
      </c>
      <c r="J71" s="2">
        <f t="shared" si="9"/>
        <v>71758498</v>
      </c>
      <c r="K71" s="2">
        <f t="shared" si="9"/>
        <v>72433475</v>
      </c>
    </row>
    <row r="72" spans="1:11" ht="12.75" hidden="1">
      <c r="A72" s="2" t="s">
        <v>121</v>
      </c>
      <c r="B72" s="2">
        <f>+B77</f>
        <v>8957672</v>
      </c>
      <c r="C72" s="2">
        <f aca="true" t="shared" si="10" ref="C72:K72">+C77</f>
        <v>2351331</v>
      </c>
      <c r="D72" s="2">
        <f t="shared" si="10"/>
        <v>12695196</v>
      </c>
      <c r="E72" s="2">
        <f t="shared" si="10"/>
        <v>78622152</v>
      </c>
      <c r="F72" s="2">
        <f t="shared" si="10"/>
        <v>79423152</v>
      </c>
      <c r="G72" s="2">
        <f t="shared" si="10"/>
        <v>79423152</v>
      </c>
      <c r="H72" s="2">
        <f t="shared" si="10"/>
        <v>9683506</v>
      </c>
      <c r="I72" s="2">
        <f t="shared" si="10"/>
        <v>71553970</v>
      </c>
      <c r="J72" s="2">
        <f t="shared" si="10"/>
        <v>73469754</v>
      </c>
      <c r="K72" s="2">
        <f t="shared" si="10"/>
        <v>76602315</v>
      </c>
    </row>
    <row r="73" spans="1:11" ht="12.75" hidden="1">
      <c r="A73" s="2" t="s">
        <v>122</v>
      </c>
      <c r="B73" s="2">
        <f>+B74</f>
        <v>8222826.499999997</v>
      </c>
      <c r="C73" s="2">
        <f aca="true" t="shared" si="11" ref="C73:K73">+(C78+C80+C81+C82)-(B78+B80+B81+B82)</f>
        <v>-5596466</v>
      </c>
      <c r="D73" s="2">
        <f t="shared" si="11"/>
        <v>30996764</v>
      </c>
      <c r="E73" s="2">
        <f t="shared" si="11"/>
        <v>-15325761</v>
      </c>
      <c r="F73" s="2">
        <f>+(F78+F80+F81+F82)-(D78+D80+D81+D82)</f>
        <v>-15325761</v>
      </c>
      <c r="G73" s="2">
        <f>+(G78+G80+G81+G82)-(D78+D80+D81+D82)</f>
        <v>-15325761</v>
      </c>
      <c r="H73" s="2">
        <f>+(H78+H80+H81+H82)-(D78+D80+D81+D82)</f>
        <v>-27151211</v>
      </c>
      <c r="I73" s="2">
        <f>+(I78+I80+I81+I82)-(E78+E80+E81+E82)</f>
        <v>7932502</v>
      </c>
      <c r="J73" s="2">
        <f t="shared" si="11"/>
        <v>1166447</v>
      </c>
      <c r="K73" s="2">
        <f t="shared" si="11"/>
        <v>1140532</v>
      </c>
    </row>
    <row r="74" spans="1:11" ht="12.75" hidden="1">
      <c r="A74" s="2" t="s">
        <v>123</v>
      </c>
      <c r="B74" s="2">
        <f>+TREND(C74:E74)</f>
        <v>8222826.499999997</v>
      </c>
      <c r="C74" s="2">
        <f>+C73</f>
        <v>-5596466</v>
      </c>
      <c r="D74" s="2">
        <f aca="true" t="shared" si="12" ref="D74:K74">+D73</f>
        <v>30996764</v>
      </c>
      <c r="E74" s="2">
        <f t="shared" si="12"/>
        <v>-15325761</v>
      </c>
      <c r="F74" s="2">
        <f t="shared" si="12"/>
        <v>-15325761</v>
      </c>
      <c r="G74" s="2">
        <f t="shared" si="12"/>
        <v>-15325761</v>
      </c>
      <c r="H74" s="2">
        <f t="shared" si="12"/>
        <v>-27151211</v>
      </c>
      <c r="I74" s="2">
        <f t="shared" si="12"/>
        <v>7932502</v>
      </c>
      <c r="J74" s="2">
        <f t="shared" si="12"/>
        <v>1166447</v>
      </c>
      <c r="K74" s="2">
        <f t="shared" si="12"/>
        <v>1140532</v>
      </c>
    </row>
    <row r="75" spans="1:11" ht="12.75" hidden="1">
      <c r="A75" s="2" t="s">
        <v>124</v>
      </c>
      <c r="B75" s="2">
        <f>+B84-(((B80+B81+B78)*B70)-B79)</f>
        <v>9539228.654846929</v>
      </c>
      <c r="C75" s="2">
        <f aca="true" t="shared" si="13" ref="C75:K75">+C84-(((C80+C81+C78)*C70)-C79)</f>
        <v>-2071951.9221955566</v>
      </c>
      <c r="D75" s="2">
        <f t="shared" si="13"/>
        <v>40185922.16207438</v>
      </c>
      <c r="E75" s="2">
        <f t="shared" si="13"/>
        <v>858114.4733123053</v>
      </c>
      <c r="F75" s="2">
        <f t="shared" si="13"/>
        <v>-1916601.542753365</v>
      </c>
      <c r="G75" s="2">
        <f t="shared" si="13"/>
        <v>-1916601.542753365</v>
      </c>
      <c r="H75" s="2">
        <f t="shared" si="13"/>
        <v>45513213.38694983</v>
      </c>
      <c r="I75" s="2">
        <f t="shared" si="13"/>
        <v>-4056787.0495807566</v>
      </c>
      <c r="J75" s="2">
        <f t="shared" si="13"/>
        <v>-6143790.676951688</v>
      </c>
      <c r="K75" s="2">
        <f t="shared" si="13"/>
        <v>-8467181.206129346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8957672</v>
      </c>
      <c r="C77" s="3">
        <v>2351331</v>
      </c>
      <c r="D77" s="3">
        <v>12695196</v>
      </c>
      <c r="E77" s="3">
        <v>78622152</v>
      </c>
      <c r="F77" s="3">
        <v>79423152</v>
      </c>
      <c r="G77" s="3">
        <v>79423152</v>
      </c>
      <c r="H77" s="3">
        <v>9683506</v>
      </c>
      <c r="I77" s="3">
        <v>71553970</v>
      </c>
      <c r="J77" s="3">
        <v>73469754</v>
      </c>
      <c r="K77" s="3">
        <v>76602315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19873563</v>
      </c>
      <c r="C79" s="3">
        <v>-2071752</v>
      </c>
      <c r="D79" s="3">
        <v>40188520</v>
      </c>
      <c r="E79" s="3">
        <v>16263000</v>
      </c>
      <c r="F79" s="3">
        <v>15313000</v>
      </c>
      <c r="G79" s="3">
        <v>15313000</v>
      </c>
      <c r="H79" s="3">
        <v>45513229</v>
      </c>
      <c r="I79" s="3">
        <v>20964450</v>
      </c>
      <c r="J79" s="3">
        <v>19762407</v>
      </c>
      <c r="K79" s="3">
        <v>17691790</v>
      </c>
    </row>
    <row r="80" spans="1:11" ht="12.75" hidden="1">
      <c r="A80" s="1" t="s">
        <v>69</v>
      </c>
      <c r="B80" s="3">
        <v>2560316</v>
      </c>
      <c r="C80" s="3">
        <v>1036309</v>
      </c>
      <c r="D80" s="3">
        <v>21846019</v>
      </c>
      <c r="E80" s="3">
        <v>17425045</v>
      </c>
      <c r="F80" s="3">
        <v>17425045</v>
      </c>
      <c r="G80" s="3">
        <v>17425045</v>
      </c>
      <c r="H80" s="3">
        <v>2175420</v>
      </c>
      <c r="I80" s="3">
        <v>17425045</v>
      </c>
      <c r="J80" s="3">
        <v>18226597</v>
      </c>
      <c r="K80" s="3">
        <v>19010341</v>
      </c>
    </row>
    <row r="81" spans="1:11" ht="12.75" hidden="1">
      <c r="A81" s="1" t="s">
        <v>70</v>
      </c>
      <c r="B81" s="3">
        <v>4790192</v>
      </c>
      <c r="C81" s="3">
        <v>717733</v>
      </c>
      <c r="D81" s="3">
        <v>10904787</v>
      </c>
      <c r="E81" s="3">
        <v>0</v>
      </c>
      <c r="F81" s="3">
        <v>0</v>
      </c>
      <c r="G81" s="3">
        <v>0</v>
      </c>
      <c r="H81" s="3">
        <v>3424175</v>
      </c>
      <c r="I81" s="3">
        <v>7932502</v>
      </c>
      <c r="J81" s="3">
        <v>8297397</v>
      </c>
      <c r="K81" s="3">
        <v>8654185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12593902</v>
      </c>
      <c r="C83" s="3">
        <v>268</v>
      </c>
      <c r="D83" s="3">
        <v>1007</v>
      </c>
      <c r="E83" s="3">
        <v>69507152</v>
      </c>
      <c r="F83" s="3">
        <v>78532323</v>
      </c>
      <c r="G83" s="3">
        <v>78532323</v>
      </c>
      <c r="H83" s="3">
        <v>27</v>
      </c>
      <c r="I83" s="3">
        <v>70604970</v>
      </c>
      <c r="J83" s="3">
        <v>71758498</v>
      </c>
      <c r="K83" s="3">
        <v>72433475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21625697</v>
      </c>
      <c r="C5" s="6">
        <v>283607</v>
      </c>
      <c r="D5" s="23">
        <v>258845</v>
      </c>
      <c r="E5" s="24">
        <v>40992661</v>
      </c>
      <c r="F5" s="6">
        <v>41891525</v>
      </c>
      <c r="G5" s="25">
        <v>41891525</v>
      </c>
      <c r="H5" s="26">
        <v>-15000</v>
      </c>
      <c r="I5" s="24">
        <v>51603265</v>
      </c>
      <c r="J5" s="6">
        <v>56763594</v>
      </c>
      <c r="K5" s="25">
        <v>62439958</v>
      </c>
    </row>
    <row r="6" spans="1:11" ht="13.5">
      <c r="A6" s="22" t="s">
        <v>19</v>
      </c>
      <c r="B6" s="6">
        <v>116262782</v>
      </c>
      <c r="C6" s="6">
        <v>14447629</v>
      </c>
      <c r="D6" s="23">
        <v>9341459</v>
      </c>
      <c r="E6" s="24">
        <v>197281086</v>
      </c>
      <c r="F6" s="6">
        <v>210373860</v>
      </c>
      <c r="G6" s="25">
        <v>210373860</v>
      </c>
      <c r="H6" s="26">
        <v>20008335</v>
      </c>
      <c r="I6" s="24">
        <v>251954071</v>
      </c>
      <c r="J6" s="6">
        <v>279713134</v>
      </c>
      <c r="K6" s="25">
        <v>311033108</v>
      </c>
    </row>
    <row r="7" spans="1:11" ht="13.5">
      <c r="A7" s="22" t="s">
        <v>20</v>
      </c>
      <c r="B7" s="6">
        <v>1726590</v>
      </c>
      <c r="C7" s="6">
        <v>67071</v>
      </c>
      <c r="D7" s="23">
        <v>42927</v>
      </c>
      <c r="E7" s="24">
        <v>3268158</v>
      </c>
      <c r="F7" s="6">
        <v>3268158</v>
      </c>
      <c r="G7" s="25">
        <v>3268158</v>
      </c>
      <c r="H7" s="26">
        <v>26070</v>
      </c>
      <c r="I7" s="24">
        <v>3660337</v>
      </c>
      <c r="J7" s="6">
        <v>4026370</v>
      </c>
      <c r="K7" s="25">
        <v>4429008</v>
      </c>
    </row>
    <row r="8" spans="1:11" ht="13.5">
      <c r="A8" s="22" t="s">
        <v>21</v>
      </c>
      <c r="B8" s="6">
        <v>109040331</v>
      </c>
      <c r="C8" s="6">
        <v>4993001</v>
      </c>
      <c r="D8" s="23">
        <v>557282</v>
      </c>
      <c r="E8" s="24">
        <v>102332056</v>
      </c>
      <c r="F8" s="6">
        <v>109135576</v>
      </c>
      <c r="G8" s="25">
        <v>109135576</v>
      </c>
      <c r="H8" s="26">
        <v>249619</v>
      </c>
      <c r="I8" s="24">
        <v>118412815</v>
      </c>
      <c r="J8" s="6">
        <v>122800333</v>
      </c>
      <c r="K8" s="25">
        <v>128925543</v>
      </c>
    </row>
    <row r="9" spans="1:11" ht="13.5">
      <c r="A9" s="22" t="s">
        <v>22</v>
      </c>
      <c r="B9" s="6">
        <v>15149923</v>
      </c>
      <c r="C9" s="6">
        <v>-373179</v>
      </c>
      <c r="D9" s="23">
        <v>4365013</v>
      </c>
      <c r="E9" s="24">
        <v>15519368</v>
      </c>
      <c r="F9" s="6">
        <v>26070313</v>
      </c>
      <c r="G9" s="25">
        <v>26070313</v>
      </c>
      <c r="H9" s="26">
        <v>5999954</v>
      </c>
      <c r="I9" s="24">
        <v>27942007</v>
      </c>
      <c r="J9" s="6">
        <v>30736209</v>
      </c>
      <c r="K9" s="25">
        <v>33809827</v>
      </c>
    </row>
    <row r="10" spans="1:11" ht="25.5">
      <c r="A10" s="27" t="s">
        <v>114</v>
      </c>
      <c r="B10" s="28">
        <f>SUM(B5:B9)</f>
        <v>263805323</v>
      </c>
      <c r="C10" s="29">
        <f aca="true" t="shared" si="0" ref="C10:K10">SUM(C5:C9)</f>
        <v>19418129</v>
      </c>
      <c r="D10" s="30">
        <f t="shared" si="0"/>
        <v>14565526</v>
      </c>
      <c r="E10" s="28">
        <f t="shared" si="0"/>
        <v>359393329</v>
      </c>
      <c r="F10" s="29">
        <f t="shared" si="0"/>
        <v>390739432</v>
      </c>
      <c r="G10" s="31">
        <f t="shared" si="0"/>
        <v>390739432</v>
      </c>
      <c r="H10" s="32">
        <f t="shared" si="0"/>
        <v>26268978</v>
      </c>
      <c r="I10" s="28">
        <f t="shared" si="0"/>
        <v>453572495</v>
      </c>
      <c r="J10" s="29">
        <f t="shared" si="0"/>
        <v>494039640</v>
      </c>
      <c r="K10" s="31">
        <f t="shared" si="0"/>
        <v>540637444</v>
      </c>
    </row>
    <row r="11" spans="1:11" ht="13.5">
      <c r="A11" s="22" t="s">
        <v>23</v>
      </c>
      <c r="B11" s="6">
        <v>108123103</v>
      </c>
      <c r="C11" s="6">
        <v>14097520</v>
      </c>
      <c r="D11" s="23">
        <v>30292565</v>
      </c>
      <c r="E11" s="24">
        <v>156806863</v>
      </c>
      <c r="F11" s="6">
        <v>158998549</v>
      </c>
      <c r="G11" s="25">
        <v>158998549</v>
      </c>
      <c r="H11" s="26">
        <v>11315008</v>
      </c>
      <c r="I11" s="24">
        <v>168482265</v>
      </c>
      <c r="J11" s="6">
        <v>180291015</v>
      </c>
      <c r="K11" s="25">
        <v>192927886</v>
      </c>
    </row>
    <row r="12" spans="1:11" ht="13.5">
      <c r="A12" s="22" t="s">
        <v>24</v>
      </c>
      <c r="B12" s="6">
        <v>7367925</v>
      </c>
      <c r="C12" s="6">
        <v>877984</v>
      </c>
      <c r="D12" s="23">
        <v>755274</v>
      </c>
      <c r="E12" s="24">
        <v>9914897</v>
      </c>
      <c r="F12" s="6">
        <v>9987337</v>
      </c>
      <c r="G12" s="25">
        <v>9987337</v>
      </c>
      <c r="H12" s="26">
        <v>786560</v>
      </c>
      <c r="I12" s="24">
        <v>9987337</v>
      </c>
      <c r="J12" s="6">
        <v>10986070</v>
      </c>
      <c r="K12" s="25">
        <v>12084677</v>
      </c>
    </row>
    <row r="13" spans="1:11" ht="13.5">
      <c r="A13" s="22" t="s">
        <v>115</v>
      </c>
      <c r="B13" s="6">
        <v>65115683</v>
      </c>
      <c r="C13" s="6">
        <v>62613383</v>
      </c>
      <c r="D13" s="23">
        <v>56681045</v>
      </c>
      <c r="E13" s="24">
        <v>65848564</v>
      </c>
      <c r="F13" s="6">
        <v>46093994</v>
      </c>
      <c r="G13" s="25">
        <v>46093994</v>
      </c>
      <c r="H13" s="26">
        <v>25350038</v>
      </c>
      <c r="I13" s="24">
        <v>46093994</v>
      </c>
      <c r="J13" s="6">
        <v>50703393</v>
      </c>
      <c r="K13" s="25">
        <v>55773735</v>
      </c>
    </row>
    <row r="14" spans="1:11" ht="13.5">
      <c r="A14" s="22" t="s">
        <v>25</v>
      </c>
      <c r="B14" s="6">
        <v>6160131</v>
      </c>
      <c r="C14" s="6">
        <v>-2930531</v>
      </c>
      <c r="D14" s="23">
        <v>0</v>
      </c>
      <c r="E14" s="24">
        <v>3487800</v>
      </c>
      <c r="F14" s="6">
        <v>6652668</v>
      </c>
      <c r="G14" s="25">
        <v>6652668</v>
      </c>
      <c r="H14" s="26">
        <v>2456273</v>
      </c>
      <c r="I14" s="24">
        <v>4213773</v>
      </c>
      <c r="J14" s="6">
        <v>4635150</v>
      </c>
      <c r="K14" s="25">
        <v>5098665</v>
      </c>
    </row>
    <row r="15" spans="1:11" ht="13.5">
      <c r="A15" s="22" t="s">
        <v>26</v>
      </c>
      <c r="B15" s="6">
        <v>69092068</v>
      </c>
      <c r="C15" s="6">
        <v>20799973</v>
      </c>
      <c r="D15" s="23">
        <v>15956967</v>
      </c>
      <c r="E15" s="24">
        <v>91651972</v>
      </c>
      <c r="F15" s="6">
        <v>102411351</v>
      </c>
      <c r="G15" s="25">
        <v>102411351</v>
      </c>
      <c r="H15" s="26">
        <v>2763027</v>
      </c>
      <c r="I15" s="24">
        <v>109995211</v>
      </c>
      <c r="J15" s="6">
        <v>115756735</v>
      </c>
      <c r="K15" s="25">
        <v>126069616</v>
      </c>
    </row>
    <row r="16" spans="1:11" ht="13.5">
      <c r="A16" s="22" t="s">
        <v>21</v>
      </c>
      <c r="B16" s="6">
        <v>0</v>
      </c>
      <c r="C16" s="6">
        <v>2521180</v>
      </c>
      <c r="D16" s="23">
        <v>70786</v>
      </c>
      <c r="E16" s="24">
        <v>1286394</v>
      </c>
      <c r="F16" s="6">
        <v>582055</v>
      </c>
      <c r="G16" s="25">
        <v>582055</v>
      </c>
      <c r="H16" s="26">
        <v>35513</v>
      </c>
      <c r="I16" s="24">
        <v>30000</v>
      </c>
      <c r="J16" s="6">
        <v>33000</v>
      </c>
      <c r="K16" s="25">
        <v>36300</v>
      </c>
    </row>
    <row r="17" spans="1:11" ht="13.5">
      <c r="A17" s="22" t="s">
        <v>27</v>
      </c>
      <c r="B17" s="6">
        <v>118308676</v>
      </c>
      <c r="C17" s="6">
        <v>23929275</v>
      </c>
      <c r="D17" s="23">
        <v>16266554</v>
      </c>
      <c r="E17" s="24">
        <v>63662366</v>
      </c>
      <c r="F17" s="6">
        <v>77591961</v>
      </c>
      <c r="G17" s="25">
        <v>77591961</v>
      </c>
      <c r="H17" s="26">
        <v>64590626</v>
      </c>
      <c r="I17" s="24">
        <v>97907401</v>
      </c>
      <c r="J17" s="6">
        <v>106363720</v>
      </c>
      <c r="K17" s="25">
        <v>116943496</v>
      </c>
    </row>
    <row r="18" spans="1:11" ht="13.5">
      <c r="A18" s="33" t="s">
        <v>28</v>
      </c>
      <c r="B18" s="34">
        <f>SUM(B11:B17)</f>
        <v>374167586</v>
      </c>
      <c r="C18" s="35">
        <f aca="true" t="shared" si="1" ref="C18:K18">SUM(C11:C17)</f>
        <v>121908784</v>
      </c>
      <c r="D18" s="36">
        <f t="shared" si="1"/>
        <v>120023191</v>
      </c>
      <c r="E18" s="34">
        <f t="shared" si="1"/>
        <v>392658856</v>
      </c>
      <c r="F18" s="35">
        <f t="shared" si="1"/>
        <v>402317915</v>
      </c>
      <c r="G18" s="37">
        <f t="shared" si="1"/>
        <v>402317915</v>
      </c>
      <c r="H18" s="38">
        <f t="shared" si="1"/>
        <v>107297045</v>
      </c>
      <c r="I18" s="34">
        <f t="shared" si="1"/>
        <v>436709981</v>
      </c>
      <c r="J18" s="35">
        <f t="shared" si="1"/>
        <v>468769083</v>
      </c>
      <c r="K18" s="37">
        <f t="shared" si="1"/>
        <v>508934375</v>
      </c>
    </row>
    <row r="19" spans="1:11" ht="13.5">
      <c r="A19" s="33" t="s">
        <v>29</v>
      </c>
      <c r="B19" s="39">
        <f>+B10-B18</f>
        <v>-110362263</v>
      </c>
      <c r="C19" s="40">
        <f aca="true" t="shared" si="2" ref="C19:K19">+C10-C18</f>
        <v>-102490655</v>
      </c>
      <c r="D19" s="41">
        <f t="shared" si="2"/>
        <v>-105457665</v>
      </c>
      <c r="E19" s="39">
        <f t="shared" si="2"/>
        <v>-33265527</v>
      </c>
      <c r="F19" s="40">
        <f t="shared" si="2"/>
        <v>-11578483</v>
      </c>
      <c r="G19" s="42">
        <f t="shared" si="2"/>
        <v>-11578483</v>
      </c>
      <c r="H19" s="43">
        <f t="shared" si="2"/>
        <v>-81028067</v>
      </c>
      <c r="I19" s="39">
        <f t="shared" si="2"/>
        <v>16862514</v>
      </c>
      <c r="J19" s="40">
        <f t="shared" si="2"/>
        <v>25270557</v>
      </c>
      <c r="K19" s="42">
        <f t="shared" si="2"/>
        <v>31703069</v>
      </c>
    </row>
    <row r="20" spans="1:11" ht="25.5">
      <c r="A20" s="44" t="s">
        <v>30</v>
      </c>
      <c r="B20" s="45">
        <v>66635389</v>
      </c>
      <c r="C20" s="46">
        <v>6954243</v>
      </c>
      <c r="D20" s="47">
        <v>2303899</v>
      </c>
      <c r="E20" s="45">
        <v>33818000</v>
      </c>
      <c r="F20" s="46">
        <v>62475931</v>
      </c>
      <c r="G20" s="48">
        <v>62475931</v>
      </c>
      <c r="H20" s="49">
        <v>26372690</v>
      </c>
      <c r="I20" s="45">
        <v>47495000</v>
      </c>
      <c r="J20" s="46">
        <v>67698000</v>
      </c>
      <c r="K20" s="48">
        <v>65746000</v>
      </c>
    </row>
    <row r="21" spans="1:11" ht="63.75">
      <c r="A21" s="50" t="s">
        <v>116</v>
      </c>
      <c r="B21" s="51">
        <v>0</v>
      </c>
      <c r="C21" s="52">
        <v>16370857</v>
      </c>
      <c r="D21" s="53">
        <v>-18037691</v>
      </c>
      <c r="E21" s="51">
        <v>0</v>
      </c>
      <c r="F21" s="52">
        <v>1049503</v>
      </c>
      <c r="G21" s="54">
        <v>1049503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-43726874</v>
      </c>
      <c r="C22" s="58">
        <f aca="true" t="shared" si="3" ref="C22:K22">SUM(C19:C21)</f>
        <v>-79165555</v>
      </c>
      <c r="D22" s="59">
        <f t="shared" si="3"/>
        <v>-121191457</v>
      </c>
      <c r="E22" s="57">
        <f t="shared" si="3"/>
        <v>552473</v>
      </c>
      <c r="F22" s="58">
        <f t="shared" si="3"/>
        <v>51946951</v>
      </c>
      <c r="G22" s="60">
        <f t="shared" si="3"/>
        <v>51946951</v>
      </c>
      <c r="H22" s="61">
        <f t="shared" si="3"/>
        <v>-54655377</v>
      </c>
      <c r="I22" s="57">
        <f t="shared" si="3"/>
        <v>64357514</v>
      </c>
      <c r="J22" s="58">
        <f t="shared" si="3"/>
        <v>92968557</v>
      </c>
      <c r="K22" s="60">
        <f t="shared" si="3"/>
        <v>97449069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-43726874</v>
      </c>
      <c r="C24" s="40">
        <f aca="true" t="shared" si="4" ref="C24:K24">SUM(C22:C23)</f>
        <v>-79165555</v>
      </c>
      <c r="D24" s="41">
        <f t="shared" si="4"/>
        <v>-121191457</v>
      </c>
      <c r="E24" s="39">
        <f t="shared" si="4"/>
        <v>552473</v>
      </c>
      <c r="F24" s="40">
        <f t="shared" si="4"/>
        <v>51946951</v>
      </c>
      <c r="G24" s="42">
        <f t="shared" si="4"/>
        <v>51946951</v>
      </c>
      <c r="H24" s="43">
        <f t="shared" si="4"/>
        <v>-54655377</v>
      </c>
      <c r="I24" s="39">
        <f t="shared" si="4"/>
        <v>64357514</v>
      </c>
      <c r="J24" s="40">
        <f t="shared" si="4"/>
        <v>92968557</v>
      </c>
      <c r="K24" s="42">
        <f t="shared" si="4"/>
        <v>97449069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62449783</v>
      </c>
      <c r="C27" s="7">
        <v>-29543001</v>
      </c>
      <c r="D27" s="69">
        <v>-15597696</v>
      </c>
      <c r="E27" s="70">
        <v>32447438</v>
      </c>
      <c r="F27" s="7">
        <v>63939710</v>
      </c>
      <c r="G27" s="71">
        <v>63939710</v>
      </c>
      <c r="H27" s="72">
        <v>-37822054</v>
      </c>
      <c r="I27" s="70">
        <v>59820250</v>
      </c>
      <c r="J27" s="7">
        <v>83415600</v>
      </c>
      <c r="K27" s="71">
        <v>99712714</v>
      </c>
    </row>
    <row r="28" spans="1:11" ht="13.5">
      <c r="A28" s="73" t="s">
        <v>34</v>
      </c>
      <c r="B28" s="6">
        <v>62449783</v>
      </c>
      <c r="C28" s="6">
        <v>-29206881</v>
      </c>
      <c r="D28" s="23">
        <v>-19010059</v>
      </c>
      <c r="E28" s="24">
        <v>32447438</v>
      </c>
      <c r="F28" s="6">
        <v>62999710</v>
      </c>
      <c r="G28" s="25">
        <v>62999710</v>
      </c>
      <c r="H28" s="26">
        <v>-36999393</v>
      </c>
      <c r="I28" s="24">
        <v>53470250</v>
      </c>
      <c r="J28" s="6">
        <v>78600600</v>
      </c>
      <c r="K28" s="25">
        <v>99412714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350000</v>
      </c>
      <c r="G31" s="25">
        <v>350000</v>
      </c>
      <c r="H31" s="26">
        <v>0</v>
      </c>
      <c r="I31" s="24">
        <v>6350000</v>
      </c>
      <c r="J31" s="6">
        <v>4815000</v>
      </c>
      <c r="K31" s="25">
        <v>300000</v>
      </c>
    </row>
    <row r="32" spans="1:11" ht="13.5">
      <c r="A32" s="33" t="s">
        <v>37</v>
      </c>
      <c r="B32" s="7">
        <f>SUM(B28:B31)</f>
        <v>62449783</v>
      </c>
      <c r="C32" s="7">
        <f aca="true" t="shared" si="5" ref="C32:K32">SUM(C28:C31)</f>
        <v>-29206881</v>
      </c>
      <c r="D32" s="69">
        <f t="shared" si="5"/>
        <v>-19010059</v>
      </c>
      <c r="E32" s="70">
        <f t="shared" si="5"/>
        <v>32447438</v>
      </c>
      <c r="F32" s="7">
        <f t="shared" si="5"/>
        <v>63349710</v>
      </c>
      <c r="G32" s="71">
        <f t="shared" si="5"/>
        <v>63349710</v>
      </c>
      <c r="H32" s="72">
        <f t="shared" si="5"/>
        <v>-36999393</v>
      </c>
      <c r="I32" s="70">
        <f t="shared" si="5"/>
        <v>59820250</v>
      </c>
      <c r="J32" s="7">
        <f t="shared" si="5"/>
        <v>83415600</v>
      </c>
      <c r="K32" s="71">
        <f t="shared" si="5"/>
        <v>99712714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52958520</v>
      </c>
      <c r="C35" s="6">
        <v>6854991</v>
      </c>
      <c r="D35" s="23">
        <v>8615591</v>
      </c>
      <c r="E35" s="24">
        <v>105912355</v>
      </c>
      <c r="F35" s="6">
        <v>540951369</v>
      </c>
      <c r="G35" s="25">
        <v>540951369</v>
      </c>
      <c r="H35" s="26">
        <v>-655820</v>
      </c>
      <c r="I35" s="24">
        <v>538032498</v>
      </c>
      <c r="J35" s="6">
        <v>538032498</v>
      </c>
      <c r="K35" s="25">
        <v>540933145</v>
      </c>
    </row>
    <row r="36" spans="1:11" ht="13.5">
      <c r="A36" s="22" t="s">
        <v>40</v>
      </c>
      <c r="B36" s="6">
        <v>1190916735</v>
      </c>
      <c r="C36" s="6">
        <v>-24958949</v>
      </c>
      <c r="D36" s="23">
        <v>-36837703</v>
      </c>
      <c r="E36" s="24">
        <v>1151189151</v>
      </c>
      <c r="F36" s="6">
        <v>1168234618</v>
      </c>
      <c r="G36" s="25">
        <v>1168234618</v>
      </c>
      <c r="H36" s="26">
        <v>-11714275</v>
      </c>
      <c r="I36" s="24">
        <v>1195982303</v>
      </c>
      <c r="J36" s="6">
        <v>1219577653</v>
      </c>
      <c r="K36" s="25">
        <v>1235874767</v>
      </c>
    </row>
    <row r="37" spans="1:11" ht="13.5">
      <c r="A37" s="22" t="s">
        <v>41</v>
      </c>
      <c r="B37" s="6">
        <v>127011929</v>
      </c>
      <c r="C37" s="6">
        <v>39761875</v>
      </c>
      <c r="D37" s="23">
        <v>92969347</v>
      </c>
      <c r="E37" s="24">
        <v>85239411</v>
      </c>
      <c r="F37" s="6">
        <v>85239411</v>
      </c>
      <c r="G37" s="25">
        <v>85239411</v>
      </c>
      <c r="H37" s="26">
        <v>47072740</v>
      </c>
      <c r="I37" s="24">
        <v>146450045</v>
      </c>
      <c r="J37" s="6">
        <v>146450045</v>
      </c>
      <c r="K37" s="25">
        <v>182318951</v>
      </c>
    </row>
    <row r="38" spans="1:11" ht="13.5">
      <c r="A38" s="22" t="s">
        <v>42</v>
      </c>
      <c r="B38" s="6">
        <v>58797341</v>
      </c>
      <c r="C38" s="6">
        <v>9294243</v>
      </c>
      <c r="D38" s="23">
        <v>0</v>
      </c>
      <c r="E38" s="24">
        <v>97409767</v>
      </c>
      <c r="F38" s="6">
        <v>97409767</v>
      </c>
      <c r="G38" s="25">
        <v>97409767</v>
      </c>
      <c r="H38" s="26">
        <v>-3642487</v>
      </c>
      <c r="I38" s="24">
        <v>45002542</v>
      </c>
      <c r="J38" s="6">
        <v>45002542</v>
      </c>
      <c r="K38" s="25">
        <v>12034283</v>
      </c>
    </row>
    <row r="39" spans="1:11" ht="13.5">
      <c r="A39" s="22" t="s">
        <v>43</v>
      </c>
      <c r="B39" s="6">
        <v>1058065985</v>
      </c>
      <c r="C39" s="6">
        <v>12005473</v>
      </c>
      <c r="D39" s="23">
        <v>0</v>
      </c>
      <c r="E39" s="24">
        <v>1073899855</v>
      </c>
      <c r="F39" s="6">
        <v>1474589858</v>
      </c>
      <c r="G39" s="25">
        <v>1474589858</v>
      </c>
      <c r="H39" s="26">
        <v>-1144976</v>
      </c>
      <c r="I39" s="24">
        <v>1542562214</v>
      </c>
      <c r="J39" s="6">
        <v>1566157564</v>
      </c>
      <c r="K39" s="25">
        <v>1582454678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83323925</v>
      </c>
      <c r="C42" s="6">
        <v>-147963</v>
      </c>
      <c r="D42" s="23">
        <v>-78193</v>
      </c>
      <c r="E42" s="24">
        <v>373505350</v>
      </c>
      <c r="F42" s="6">
        <v>373505350</v>
      </c>
      <c r="G42" s="25">
        <v>373505350</v>
      </c>
      <c r="H42" s="26">
        <v>-602172</v>
      </c>
      <c r="I42" s="24">
        <v>822576109</v>
      </c>
      <c r="J42" s="6">
        <v>849334305</v>
      </c>
      <c r="K42" s="25">
        <v>739078702</v>
      </c>
    </row>
    <row r="43" spans="1:11" ht="13.5">
      <c r="A43" s="22" t="s">
        <v>46</v>
      </c>
      <c r="B43" s="6">
        <v>-58839269</v>
      </c>
      <c r="C43" s="6">
        <v>0</v>
      </c>
      <c r="D43" s="23">
        <v>0</v>
      </c>
      <c r="E43" s="24">
        <v>29799438</v>
      </c>
      <c r="F43" s="6">
        <v>-78386515</v>
      </c>
      <c r="G43" s="25">
        <v>-78386515</v>
      </c>
      <c r="H43" s="26">
        <v>0</v>
      </c>
      <c r="I43" s="24">
        <v>-59820250</v>
      </c>
      <c r="J43" s="6">
        <v>-83415600</v>
      </c>
      <c r="K43" s="25">
        <v>-99712714</v>
      </c>
    </row>
    <row r="44" spans="1:11" ht="13.5">
      <c r="A44" s="22" t="s">
        <v>47</v>
      </c>
      <c r="B44" s="6">
        <v>0</v>
      </c>
      <c r="C44" s="6">
        <v>7328</v>
      </c>
      <c r="D44" s="23">
        <v>-3642</v>
      </c>
      <c r="E44" s="24">
        <v>75254968</v>
      </c>
      <c r="F44" s="6">
        <v>72179654</v>
      </c>
      <c r="G44" s="25">
        <v>72179654</v>
      </c>
      <c r="H44" s="26">
        <v>-1853293</v>
      </c>
      <c r="I44" s="24">
        <v>237576</v>
      </c>
      <c r="J44" s="6">
        <v>0</v>
      </c>
      <c r="K44" s="25">
        <v>72917305</v>
      </c>
    </row>
    <row r="45" spans="1:11" ht="13.5">
      <c r="A45" s="33" t="s">
        <v>48</v>
      </c>
      <c r="B45" s="7">
        <v>27454611</v>
      </c>
      <c r="C45" s="7">
        <v>8831911</v>
      </c>
      <c r="D45" s="69">
        <v>-12998512</v>
      </c>
      <c r="E45" s="70">
        <v>481436592</v>
      </c>
      <c r="F45" s="7">
        <v>370175325</v>
      </c>
      <c r="G45" s="71">
        <v>370175325</v>
      </c>
      <c r="H45" s="72">
        <v>-2454251</v>
      </c>
      <c r="I45" s="70">
        <v>762993435</v>
      </c>
      <c r="J45" s="7">
        <v>765918705</v>
      </c>
      <c r="K45" s="71">
        <v>712283293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27454611</v>
      </c>
      <c r="C48" s="6">
        <v>8824583</v>
      </c>
      <c r="D48" s="23">
        <v>21321656</v>
      </c>
      <c r="E48" s="24">
        <v>5205994</v>
      </c>
      <c r="F48" s="6">
        <v>440245008</v>
      </c>
      <c r="G48" s="25">
        <v>440245008</v>
      </c>
      <c r="H48" s="26">
        <v>720698</v>
      </c>
      <c r="I48" s="24">
        <v>463288063</v>
      </c>
      <c r="J48" s="6">
        <v>463288063</v>
      </c>
      <c r="K48" s="25">
        <v>463288063</v>
      </c>
    </row>
    <row r="49" spans="1:11" ht="13.5">
      <c r="A49" s="22" t="s">
        <v>51</v>
      </c>
      <c r="B49" s="6">
        <f>+B75</f>
        <v>105616632.16506648</v>
      </c>
      <c r="C49" s="6">
        <f aca="true" t="shared" si="6" ref="C49:K49">+C75</f>
        <v>39784465.53795388</v>
      </c>
      <c r="D49" s="23">
        <f t="shared" si="6"/>
        <v>54972872.27664415</v>
      </c>
      <c r="E49" s="24">
        <f t="shared" si="6"/>
        <v>-38374497.86062315</v>
      </c>
      <c r="F49" s="6">
        <f t="shared" si="6"/>
        <v>-33316175.235242367</v>
      </c>
      <c r="G49" s="25">
        <f t="shared" si="6"/>
        <v>-33316175.235242367</v>
      </c>
      <c r="H49" s="26">
        <f t="shared" si="6"/>
        <v>44928903.06788427</v>
      </c>
      <c r="I49" s="24">
        <f t="shared" si="6"/>
        <v>77980518.92480269</v>
      </c>
      <c r="J49" s="6">
        <f t="shared" si="6"/>
        <v>84470140.72853133</v>
      </c>
      <c r="K49" s="25">
        <f t="shared" si="6"/>
        <v>9781279.434569128</v>
      </c>
    </row>
    <row r="50" spans="1:11" ht="13.5">
      <c r="A50" s="33" t="s">
        <v>52</v>
      </c>
      <c r="B50" s="7">
        <f>+B48-B49</f>
        <v>-78162021.16506648</v>
      </c>
      <c r="C50" s="7">
        <f aca="true" t="shared" si="7" ref="C50:K50">+C48-C49</f>
        <v>-30959882.537953883</v>
      </c>
      <c r="D50" s="69">
        <f t="shared" si="7"/>
        <v>-33651216.27664415</v>
      </c>
      <c r="E50" s="70">
        <f t="shared" si="7"/>
        <v>43580491.86062315</v>
      </c>
      <c r="F50" s="7">
        <f t="shared" si="7"/>
        <v>473561183.23524237</v>
      </c>
      <c r="G50" s="71">
        <f t="shared" si="7"/>
        <v>473561183.23524237</v>
      </c>
      <c r="H50" s="72">
        <f t="shared" si="7"/>
        <v>-44208205.06788427</v>
      </c>
      <c r="I50" s="70">
        <f t="shared" si="7"/>
        <v>385307544.07519734</v>
      </c>
      <c r="J50" s="7">
        <f t="shared" si="7"/>
        <v>378817922.27146864</v>
      </c>
      <c r="K50" s="71">
        <f t="shared" si="7"/>
        <v>453506783.5654309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1190916735</v>
      </c>
      <c r="C53" s="6">
        <v>-24958949</v>
      </c>
      <c r="D53" s="23">
        <v>-49475360</v>
      </c>
      <c r="E53" s="24">
        <v>1148541151</v>
      </c>
      <c r="F53" s="6">
        <v>1165586618</v>
      </c>
      <c r="G53" s="25">
        <v>1165586618</v>
      </c>
      <c r="H53" s="26">
        <v>-53763654</v>
      </c>
      <c r="I53" s="24">
        <v>1195982303</v>
      </c>
      <c r="J53" s="6">
        <v>1219577653</v>
      </c>
      <c r="K53" s="25">
        <v>1235874767</v>
      </c>
    </row>
    <row r="54" spans="1:11" ht="13.5">
      <c r="A54" s="22" t="s">
        <v>55</v>
      </c>
      <c r="B54" s="6">
        <v>65115683</v>
      </c>
      <c r="C54" s="6">
        <v>0</v>
      </c>
      <c r="D54" s="23">
        <v>56681045</v>
      </c>
      <c r="E54" s="24">
        <v>65848564</v>
      </c>
      <c r="F54" s="6">
        <v>46093994</v>
      </c>
      <c r="G54" s="25">
        <v>46093994</v>
      </c>
      <c r="H54" s="26">
        <v>25350038</v>
      </c>
      <c r="I54" s="24">
        <v>46093994</v>
      </c>
      <c r="J54" s="6">
        <v>50703393</v>
      </c>
      <c r="K54" s="25">
        <v>55773735</v>
      </c>
    </row>
    <row r="55" spans="1:11" ht="13.5">
      <c r="A55" s="22" t="s">
        <v>56</v>
      </c>
      <c r="B55" s="6">
        <v>0</v>
      </c>
      <c r="C55" s="6">
        <v>-19806137</v>
      </c>
      <c r="D55" s="23">
        <v>-18795676</v>
      </c>
      <c r="E55" s="24">
        <v>13196599</v>
      </c>
      <c r="F55" s="6">
        <v>16563028</v>
      </c>
      <c r="G55" s="25">
        <v>16563028</v>
      </c>
      <c r="H55" s="26">
        <v>-5811596</v>
      </c>
      <c r="I55" s="24">
        <v>13840109</v>
      </c>
      <c r="J55" s="6">
        <v>18119230</v>
      </c>
      <c r="K55" s="25">
        <v>29431725</v>
      </c>
    </row>
    <row r="56" spans="1:11" ht="13.5">
      <c r="A56" s="22" t="s">
        <v>57</v>
      </c>
      <c r="B56" s="6">
        <v>5783109</v>
      </c>
      <c r="C56" s="6">
        <v>2296503</v>
      </c>
      <c r="D56" s="23">
        <v>421234</v>
      </c>
      <c r="E56" s="24">
        <v>9346655</v>
      </c>
      <c r="F56" s="6">
        <v>6986234</v>
      </c>
      <c r="G56" s="25">
        <v>6986234</v>
      </c>
      <c r="H56" s="26">
        <v>3214306</v>
      </c>
      <c r="I56" s="24">
        <v>28253553</v>
      </c>
      <c r="J56" s="6">
        <v>31078909</v>
      </c>
      <c r="K56" s="25">
        <v>34186797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1947</v>
      </c>
      <c r="D59" s="23">
        <v>15834214</v>
      </c>
      <c r="E59" s="24">
        <v>20696111</v>
      </c>
      <c r="F59" s="6">
        <v>20696111</v>
      </c>
      <c r="G59" s="25">
        <v>20696111</v>
      </c>
      <c r="H59" s="26">
        <v>8997707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2176461</v>
      </c>
      <c r="D60" s="23">
        <v>6509107</v>
      </c>
      <c r="E60" s="24">
        <v>2480750</v>
      </c>
      <c r="F60" s="6">
        <v>2480750</v>
      </c>
      <c r="G60" s="25">
        <v>2480750</v>
      </c>
      <c r="H60" s="26">
        <v>2480750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0.9624167705292521</v>
      </c>
      <c r="C70" s="5">
        <f aca="true" t="shared" si="8" ref="C70:K70">IF(ISERROR(C71/C72),0,(C71/C72))</f>
        <v>-0.01044626372553401</v>
      </c>
      <c r="D70" s="5">
        <f t="shared" si="8"/>
        <v>-0.005629897151204172</v>
      </c>
      <c r="E70" s="5">
        <f t="shared" si="8"/>
        <v>0.962603925243742</v>
      </c>
      <c r="F70" s="5">
        <f t="shared" si="8"/>
        <v>0.9104854776720683</v>
      </c>
      <c r="G70" s="5">
        <f t="shared" si="8"/>
        <v>0.9104854776720683</v>
      </c>
      <c r="H70" s="5">
        <f t="shared" si="8"/>
        <v>-0.02974037110795308</v>
      </c>
      <c r="I70" s="5">
        <f t="shared" si="8"/>
        <v>0.9107429563148168</v>
      </c>
      <c r="J70" s="5">
        <f t="shared" si="8"/>
        <v>0.8220835232472685</v>
      </c>
      <c r="K70" s="5">
        <f t="shared" si="8"/>
        <v>0.6802697285487859</v>
      </c>
    </row>
    <row r="71" spans="1:11" ht="12.75" hidden="1">
      <c r="A71" s="2" t="s">
        <v>120</v>
      </c>
      <c r="B71" s="2">
        <f>+B83</f>
        <v>138365202</v>
      </c>
      <c r="C71" s="2">
        <f aca="true" t="shared" si="9" ref="C71:K71">+C83</f>
        <v>-147963</v>
      </c>
      <c r="D71" s="2">
        <f t="shared" si="9"/>
        <v>-77145</v>
      </c>
      <c r="E71" s="2">
        <f t="shared" si="9"/>
        <v>237355295</v>
      </c>
      <c r="F71" s="2">
        <f t="shared" si="9"/>
        <v>237355295</v>
      </c>
      <c r="G71" s="2">
        <f t="shared" si="9"/>
        <v>237355295</v>
      </c>
      <c r="H71" s="2">
        <f t="shared" si="9"/>
        <v>-596936</v>
      </c>
      <c r="I71" s="2">
        <f t="shared" si="9"/>
        <v>297536110</v>
      </c>
      <c r="J71" s="2">
        <f t="shared" si="9"/>
        <v>297536110</v>
      </c>
      <c r="K71" s="2">
        <f t="shared" si="9"/>
        <v>273108492</v>
      </c>
    </row>
    <row r="72" spans="1:11" ht="12.75" hidden="1">
      <c r="A72" s="2" t="s">
        <v>121</v>
      </c>
      <c r="B72" s="2">
        <f>+B77</f>
        <v>143768486</v>
      </c>
      <c r="C72" s="2">
        <f aca="true" t="shared" si="10" ref="C72:K72">+C77</f>
        <v>14164203</v>
      </c>
      <c r="D72" s="2">
        <f t="shared" si="10"/>
        <v>13702737</v>
      </c>
      <c r="E72" s="2">
        <f t="shared" si="10"/>
        <v>246576280</v>
      </c>
      <c r="F72" s="2">
        <f t="shared" si="10"/>
        <v>260690918</v>
      </c>
      <c r="G72" s="2">
        <f t="shared" si="10"/>
        <v>260690918</v>
      </c>
      <c r="H72" s="2">
        <f t="shared" si="10"/>
        <v>20071572</v>
      </c>
      <c r="I72" s="2">
        <f t="shared" si="10"/>
        <v>326696032</v>
      </c>
      <c r="J72" s="2">
        <f t="shared" si="10"/>
        <v>361929295</v>
      </c>
      <c r="K72" s="2">
        <f t="shared" si="10"/>
        <v>401470888</v>
      </c>
    </row>
    <row r="73" spans="1:11" ht="12.75" hidden="1">
      <c r="A73" s="2" t="s">
        <v>122</v>
      </c>
      <c r="B73" s="2">
        <f>+B74</f>
        <v>-38667974.83333333</v>
      </c>
      <c r="C73" s="2">
        <f aca="true" t="shared" si="11" ref="C73:K73">+(C78+C80+C81+C82)-(B78+B80+B81+B82)</f>
        <v>-20764742</v>
      </c>
      <c r="D73" s="2">
        <f t="shared" si="11"/>
        <v>-9805337</v>
      </c>
      <c r="E73" s="2">
        <f t="shared" si="11"/>
        <v>108573465</v>
      </c>
      <c r="F73" s="2">
        <f>+(F78+F80+F81+F82)-(D78+D80+D81+D82)</f>
        <v>108573465</v>
      </c>
      <c r="G73" s="2">
        <f>+(G78+G80+G81+G82)-(D78+D80+D81+D82)</f>
        <v>108573465</v>
      </c>
      <c r="H73" s="2">
        <f>+(H78+H80+H81+H82)-(D78+D80+D81+D82)</f>
        <v>6302628</v>
      </c>
      <c r="I73" s="2">
        <f>+(I78+I80+I81+I82)-(E78+E80+E81+E82)</f>
        <v>-28609926</v>
      </c>
      <c r="J73" s="2">
        <f t="shared" si="11"/>
        <v>0</v>
      </c>
      <c r="K73" s="2">
        <f t="shared" si="11"/>
        <v>2900647</v>
      </c>
    </row>
    <row r="74" spans="1:11" ht="12.75" hidden="1">
      <c r="A74" s="2" t="s">
        <v>123</v>
      </c>
      <c r="B74" s="2">
        <f>+TREND(C74:E74)</f>
        <v>-38667974.83333333</v>
      </c>
      <c r="C74" s="2">
        <f>+C73</f>
        <v>-20764742</v>
      </c>
      <c r="D74" s="2">
        <f aca="true" t="shared" si="12" ref="D74:K74">+D73</f>
        <v>-9805337</v>
      </c>
      <c r="E74" s="2">
        <f t="shared" si="12"/>
        <v>108573465</v>
      </c>
      <c r="F74" s="2">
        <f t="shared" si="12"/>
        <v>108573465</v>
      </c>
      <c r="G74" s="2">
        <f t="shared" si="12"/>
        <v>108573465</v>
      </c>
      <c r="H74" s="2">
        <f t="shared" si="12"/>
        <v>6302628</v>
      </c>
      <c r="I74" s="2">
        <f t="shared" si="12"/>
        <v>-28609926</v>
      </c>
      <c r="J74" s="2">
        <f t="shared" si="12"/>
        <v>0</v>
      </c>
      <c r="K74" s="2">
        <f t="shared" si="12"/>
        <v>2900647</v>
      </c>
    </row>
    <row r="75" spans="1:11" ht="12.75" hidden="1">
      <c r="A75" s="2" t="s">
        <v>124</v>
      </c>
      <c r="B75" s="2">
        <f>+B84-(((B80+B81+B78)*B70)-B79)</f>
        <v>105616632.16506648</v>
      </c>
      <c r="C75" s="2">
        <f aca="true" t="shared" si="13" ref="C75:K75">+C84-(((C80+C81+C78)*C70)-C79)</f>
        <v>39784465.53795388</v>
      </c>
      <c r="D75" s="2">
        <f t="shared" si="13"/>
        <v>54972872.27664415</v>
      </c>
      <c r="E75" s="2">
        <f t="shared" si="13"/>
        <v>-38374497.86062315</v>
      </c>
      <c r="F75" s="2">
        <f t="shared" si="13"/>
        <v>-33316175.235242367</v>
      </c>
      <c r="G75" s="2">
        <f t="shared" si="13"/>
        <v>-33316175.235242367</v>
      </c>
      <c r="H75" s="2">
        <f t="shared" si="13"/>
        <v>44928903.06788427</v>
      </c>
      <c r="I75" s="2">
        <f t="shared" si="13"/>
        <v>77980518.92480269</v>
      </c>
      <c r="J75" s="2">
        <f t="shared" si="13"/>
        <v>84470140.72853133</v>
      </c>
      <c r="K75" s="2">
        <f t="shared" si="13"/>
        <v>9781279.434569128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143768486</v>
      </c>
      <c r="C77" s="3">
        <v>14164203</v>
      </c>
      <c r="D77" s="3">
        <v>13702737</v>
      </c>
      <c r="E77" s="3">
        <v>246576280</v>
      </c>
      <c r="F77" s="3">
        <v>260690918</v>
      </c>
      <c r="G77" s="3">
        <v>260690918</v>
      </c>
      <c r="H77" s="3">
        <v>20071572</v>
      </c>
      <c r="I77" s="3">
        <v>326696032</v>
      </c>
      <c r="J77" s="3">
        <v>361929295</v>
      </c>
      <c r="K77" s="3">
        <v>401470888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123951610</v>
      </c>
      <c r="C79" s="3">
        <v>39802368</v>
      </c>
      <c r="D79" s="3">
        <v>55037723</v>
      </c>
      <c r="E79" s="3">
        <v>55050411</v>
      </c>
      <c r="F79" s="3">
        <v>55050411</v>
      </c>
      <c r="G79" s="3">
        <v>55050411</v>
      </c>
      <c r="H79" s="3">
        <v>45084043</v>
      </c>
      <c r="I79" s="3">
        <v>140315806</v>
      </c>
      <c r="J79" s="3">
        <v>140737183</v>
      </c>
      <c r="K79" s="3">
        <v>58315179</v>
      </c>
    </row>
    <row r="80" spans="1:11" ht="12.75" hidden="1">
      <c r="A80" s="1" t="s">
        <v>69</v>
      </c>
      <c r="B80" s="3">
        <v>6557869</v>
      </c>
      <c r="C80" s="3">
        <v>-1897369</v>
      </c>
      <c r="D80" s="3">
        <v>-19666019</v>
      </c>
      <c r="E80" s="3">
        <v>89854361</v>
      </c>
      <c r="F80" s="3">
        <v>89854361</v>
      </c>
      <c r="G80" s="3">
        <v>89854361</v>
      </c>
      <c r="H80" s="3">
        <v>3010665</v>
      </c>
      <c r="I80" s="3">
        <v>61244435</v>
      </c>
      <c r="J80" s="3">
        <v>61244435</v>
      </c>
      <c r="K80" s="3">
        <v>71345082</v>
      </c>
    </row>
    <row r="81" spans="1:11" ht="12.75" hidden="1">
      <c r="A81" s="1" t="s">
        <v>70</v>
      </c>
      <c r="B81" s="3">
        <v>12493106</v>
      </c>
      <c r="C81" s="3">
        <v>183602</v>
      </c>
      <c r="D81" s="3">
        <v>8147030</v>
      </c>
      <c r="E81" s="3">
        <v>7200000</v>
      </c>
      <c r="F81" s="3">
        <v>7200000</v>
      </c>
      <c r="G81" s="3">
        <v>7200000</v>
      </c>
      <c r="H81" s="3">
        <v>-8227141</v>
      </c>
      <c r="I81" s="3">
        <v>7200000</v>
      </c>
      <c r="J81" s="3">
        <v>7200000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-115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138365202</v>
      </c>
      <c r="C83" s="3">
        <v>-147963</v>
      </c>
      <c r="D83" s="3">
        <v>-77145</v>
      </c>
      <c r="E83" s="3">
        <v>237355295</v>
      </c>
      <c r="F83" s="3">
        <v>237355295</v>
      </c>
      <c r="G83" s="3">
        <v>237355295</v>
      </c>
      <c r="H83" s="3">
        <v>-596936</v>
      </c>
      <c r="I83" s="3">
        <v>297536110</v>
      </c>
      <c r="J83" s="3">
        <v>297536110</v>
      </c>
      <c r="K83" s="3">
        <v>273108492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14745947</v>
      </c>
      <c r="C6" s="6">
        <v>35697757</v>
      </c>
      <c r="D6" s="23">
        <v>36021717</v>
      </c>
      <c r="E6" s="24">
        <v>57142276</v>
      </c>
      <c r="F6" s="6">
        <v>49787203</v>
      </c>
      <c r="G6" s="25">
        <v>49787203</v>
      </c>
      <c r="H6" s="26">
        <v>24666694</v>
      </c>
      <c r="I6" s="24">
        <v>50557316</v>
      </c>
      <c r="J6" s="6">
        <v>52984067</v>
      </c>
      <c r="K6" s="25">
        <v>55527303</v>
      </c>
    </row>
    <row r="7" spans="1:11" ht="13.5">
      <c r="A7" s="22" t="s">
        <v>20</v>
      </c>
      <c r="B7" s="6">
        <v>17977882</v>
      </c>
      <c r="C7" s="6">
        <v>25263601</v>
      </c>
      <c r="D7" s="23">
        <v>38857409</v>
      </c>
      <c r="E7" s="24">
        <v>29700110</v>
      </c>
      <c r="F7" s="6">
        <v>29700110</v>
      </c>
      <c r="G7" s="25">
        <v>29700110</v>
      </c>
      <c r="H7" s="26">
        <v>45362429</v>
      </c>
      <c r="I7" s="24">
        <v>31303915</v>
      </c>
      <c r="J7" s="6">
        <v>32806503</v>
      </c>
      <c r="K7" s="25">
        <v>34381215</v>
      </c>
    </row>
    <row r="8" spans="1:11" ht="13.5">
      <c r="A8" s="22" t="s">
        <v>21</v>
      </c>
      <c r="B8" s="6">
        <v>413438794</v>
      </c>
      <c r="C8" s="6">
        <v>593403033</v>
      </c>
      <c r="D8" s="23">
        <v>534826796</v>
      </c>
      <c r="E8" s="24">
        <v>579159000</v>
      </c>
      <c r="F8" s="6">
        <v>583975648</v>
      </c>
      <c r="G8" s="25">
        <v>583975648</v>
      </c>
      <c r="H8" s="26">
        <v>581602311</v>
      </c>
      <c r="I8" s="24">
        <v>623175000</v>
      </c>
      <c r="J8" s="6">
        <v>658629000</v>
      </c>
      <c r="K8" s="25">
        <v>703152000</v>
      </c>
    </row>
    <row r="9" spans="1:11" ht="13.5">
      <c r="A9" s="22" t="s">
        <v>22</v>
      </c>
      <c r="B9" s="6">
        <v>2988779</v>
      </c>
      <c r="C9" s="6">
        <v>9711198</v>
      </c>
      <c r="D9" s="23">
        <v>2162985</v>
      </c>
      <c r="E9" s="24">
        <v>92786621</v>
      </c>
      <c r="F9" s="6">
        <v>92955694</v>
      </c>
      <c r="G9" s="25">
        <v>92955694</v>
      </c>
      <c r="H9" s="26">
        <v>1580706</v>
      </c>
      <c r="I9" s="24">
        <v>88746626</v>
      </c>
      <c r="J9" s="6">
        <v>93006465</v>
      </c>
      <c r="K9" s="25">
        <v>97470777</v>
      </c>
    </row>
    <row r="10" spans="1:11" ht="25.5">
      <c r="A10" s="27" t="s">
        <v>114</v>
      </c>
      <c r="B10" s="28">
        <f>SUM(B5:B9)</f>
        <v>449151402</v>
      </c>
      <c r="C10" s="29">
        <f aca="true" t="shared" si="0" ref="C10:K10">SUM(C5:C9)</f>
        <v>664075589</v>
      </c>
      <c r="D10" s="30">
        <f t="shared" si="0"/>
        <v>611868907</v>
      </c>
      <c r="E10" s="28">
        <f t="shared" si="0"/>
        <v>758788007</v>
      </c>
      <c r="F10" s="29">
        <f t="shared" si="0"/>
        <v>756418655</v>
      </c>
      <c r="G10" s="31">
        <f t="shared" si="0"/>
        <v>756418655</v>
      </c>
      <c r="H10" s="32">
        <f t="shared" si="0"/>
        <v>653212140</v>
      </c>
      <c r="I10" s="28">
        <f t="shared" si="0"/>
        <v>793782857</v>
      </c>
      <c r="J10" s="29">
        <f t="shared" si="0"/>
        <v>837426035</v>
      </c>
      <c r="K10" s="31">
        <f t="shared" si="0"/>
        <v>890531295</v>
      </c>
    </row>
    <row r="11" spans="1:11" ht="13.5">
      <c r="A11" s="22" t="s">
        <v>23</v>
      </c>
      <c r="B11" s="6">
        <v>230624059</v>
      </c>
      <c r="C11" s="6">
        <v>226085971</v>
      </c>
      <c r="D11" s="23">
        <v>244075645</v>
      </c>
      <c r="E11" s="24">
        <v>273958206</v>
      </c>
      <c r="F11" s="6">
        <v>260199897</v>
      </c>
      <c r="G11" s="25">
        <v>260199897</v>
      </c>
      <c r="H11" s="26">
        <v>273452564</v>
      </c>
      <c r="I11" s="24">
        <v>304576814</v>
      </c>
      <c r="J11" s="6">
        <v>319140023</v>
      </c>
      <c r="K11" s="25">
        <v>334145592</v>
      </c>
    </row>
    <row r="12" spans="1:11" ht="13.5">
      <c r="A12" s="22" t="s">
        <v>24</v>
      </c>
      <c r="B12" s="6">
        <v>8804757</v>
      </c>
      <c r="C12" s="6">
        <v>9803063</v>
      </c>
      <c r="D12" s="23">
        <v>10359386</v>
      </c>
      <c r="E12" s="24">
        <v>11712745</v>
      </c>
      <c r="F12" s="6">
        <v>11739618</v>
      </c>
      <c r="G12" s="25">
        <v>11739618</v>
      </c>
      <c r="H12" s="26">
        <v>11565142</v>
      </c>
      <c r="I12" s="24">
        <v>11969553</v>
      </c>
      <c r="J12" s="6">
        <v>12520152</v>
      </c>
      <c r="K12" s="25">
        <v>13096079</v>
      </c>
    </row>
    <row r="13" spans="1:11" ht="13.5">
      <c r="A13" s="22" t="s">
        <v>115</v>
      </c>
      <c r="B13" s="6">
        <v>66514322</v>
      </c>
      <c r="C13" s="6">
        <v>73084417</v>
      </c>
      <c r="D13" s="23">
        <v>74144596</v>
      </c>
      <c r="E13" s="24">
        <v>90000000</v>
      </c>
      <c r="F13" s="6">
        <v>90000000</v>
      </c>
      <c r="G13" s="25">
        <v>90000000</v>
      </c>
      <c r="H13" s="26">
        <v>80253612</v>
      </c>
      <c r="I13" s="24">
        <v>100000001</v>
      </c>
      <c r="J13" s="6">
        <v>104600000</v>
      </c>
      <c r="K13" s="25">
        <v>109411600</v>
      </c>
    </row>
    <row r="14" spans="1:11" ht="13.5">
      <c r="A14" s="22" t="s">
        <v>25</v>
      </c>
      <c r="B14" s="6">
        <v>2520148</v>
      </c>
      <c r="C14" s="6">
        <v>1723031</v>
      </c>
      <c r="D14" s="23">
        <v>739343</v>
      </c>
      <c r="E14" s="24">
        <v>500000</v>
      </c>
      <c r="F14" s="6">
        <v>400000</v>
      </c>
      <c r="G14" s="25">
        <v>400000</v>
      </c>
      <c r="H14" s="26">
        <v>359383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76721222</v>
      </c>
      <c r="C15" s="6">
        <v>13953999</v>
      </c>
      <c r="D15" s="23">
        <v>21936223</v>
      </c>
      <c r="E15" s="24">
        <v>18967140</v>
      </c>
      <c r="F15" s="6">
        <v>27195950</v>
      </c>
      <c r="G15" s="25">
        <v>27195950</v>
      </c>
      <c r="H15" s="26">
        <v>22450932</v>
      </c>
      <c r="I15" s="24">
        <v>31178780</v>
      </c>
      <c r="J15" s="6">
        <v>28845124</v>
      </c>
      <c r="K15" s="25">
        <v>30082649</v>
      </c>
    </row>
    <row r="16" spans="1:11" ht="13.5">
      <c r="A16" s="22" t="s">
        <v>21</v>
      </c>
      <c r="B16" s="6">
        <v>84707754</v>
      </c>
      <c r="C16" s="6">
        <v>367734</v>
      </c>
      <c r="D16" s="23">
        <v>17753542</v>
      </c>
      <c r="E16" s="24">
        <v>21500000</v>
      </c>
      <c r="F16" s="6">
        <v>22000000</v>
      </c>
      <c r="G16" s="25">
        <v>22000000</v>
      </c>
      <c r="H16" s="26">
        <v>18706963</v>
      </c>
      <c r="I16" s="24">
        <v>20815000</v>
      </c>
      <c r="J16" s="6">
        <v>21772490</v>
      </c>
      <c r="K16" s="25">
        <v>22774025</v>
      </c>
    </row>
    <row r="17" spans="1:11" ht="13.5">
      <c r="A17" s="22" t="s">
        <v>27</v>
      </c>
      <c r="B17" s="6">
        <v>204671852</v>
      </c>
      <c r="C17" s="6">
        <v>179415727</v>
      </c>
      <c r="D17" s="23">
        <v>207104450</v>
      </c>
      <c r="E17" s="24">
        <v>314781882</v>
      </c>
      <c r="F17" s="6">
        <v>322707361</v>
      </c>
      <c r="G17" s="25">
        <v>322707361</v>
      </c>
      <c r="H17" s="26">
        <v>223674308</v>
      </c>
      <c r="I17" s="24">
        <v>302481380</v>
      </c>
      <c r="J17" s="6">
        <v>294453656</v>
      </c>
      <c r="K17" s="25">
        <v>244316602</v>
      </c>
    </row>
    <row r="18" spans="1:11" ht="13.5">
      <c r="A18" s="33" t="s">
        <v>28</v>
      </c>
      <c r="B18" s="34">
        <f>SUM(B11:B17)</f>
        <v>674564114</v>
      </c>
      <c r="C18" s="35">
        <f aca="true" t="shared" si="1" ref="C18:K18">SUM(C11:C17)</f>
        <v>504433942</v>
      </c>
      <c r="D18" s="36">
        <f t="shared" si="1"/>
        <v>576113185</v>
      </c>
      <c r="E18" s="34">
        <f t="shared" si="1"/>
        <v>731419973</v>
      </c>
      <c r="F18" s="35">
        <f t="shared" si="1"/>
        <v>734242826</v>
      </c>
      <c r="G18" s="37">
        <f t="shared" si="1"/>
        <v>734242826</v>
      </c>
      <c r="H18" s="38">
        <f t="shared" si="1"/>
        <v>630462904</v>
      </c>
      <c r="I18" s="34">
        <f t="shared" si="1"/>
        <v>771021528</v>
      </c>
      <c r="J18" s="35">
        <f t="shared" si="1"/>
        <v>781331445</v>
      </c>
      <c r="K18" s="37">
        <f t="shared" si="1"/>
        <v>753826547</v>
      </c>
    </row>
    <row r="19" spans="1:11" ht="13.5">
      <c r="A19" s="33" t="s">
        <v>29</v>
      </c>
      <c r="B19" s="39">
        <f>+B10-B18</f>
        <v>-225412712</v>
      </c>
      <c r="C19" s="40">
        <f aca="true" t="shared" si="2" ref="C19:K19">+C10-C18</f>
        <v>159641647</v>
      </c>
      <c r="D19" s="41">
        <f t="shared" si="2"/>
        <v>35755722</v>
      </c>
      <c r="E19" s="39">
        <f t="shared" si="2"/>
        <v>27368034</v>
      </c>
      <c r="F19" s="40">
        <f t="shared" si="2"/>
        <v>22175829</v>
      </c>
      <c r="G19" s="42">
        <f t="shared" si="2"/>
        <v>22175829</v>
      </c>
      <c r="H19" s="43">
        <f t="shared" si="2"/>
        <v>22749236</v>
      </c>
      <c r="I19" s="39">
        <f t="shared" si="2"/>
        <v>22761329</v>
      </c>
      <c r="J19" s="40">
        <f t="shared" si="2"/>
        <v>56094590</v>
      </c>
      <c r="K19" s="42">
        <f t="shared" si="2"/>
        <v>136704748</v>
      </c>
    </row>
    <row r="20" spans="1:11" ht="25.5">
      <c r="A20" s="44" t="s">
        <v>30</v>
      </c>
      <c r="B20" s="45">
        <v>545965538</v>
      </c>
      <c r="C20" s="46">
        <v>376274001</v>
      </c>
      <c r="D20" s="47">
        <v>503271414</v>
      </c>
      <c r="E20" s="45">
        <v>560434000</v>
      </c>
      <c r="F20" s="46">
        <v>546009000</v>
      </c>
      <c r="G20" s="48">
        <v>546009000</v>
      </c>
      <c r="H20" s="49">
        <v>436127141</v>
      </c>
      <c r="I20" s="45">
        <v>597284000</v>
      </c>
      <c r="J20" s="46">
        <v>588814000</v>
      </c>
      <c r="K20" s="48">
        <v>695777000</v>
      </c>
    </row>
    <row r="21" spans="1:11" ht="63.75">
      <c r="A21" s="50" t="s">
        <v>116</v>
      </c>
      <c r="B21" s="51">
        <v>0</v>
      </c>
      <c r="C21" s="52">
        <v>53569139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320552826</v>
      </c>
      <c r="C22" s="58">
        <f aca="true" t="shared" si="3" ref="C22:K22">SUM(C19:C21)</f>
        <v>589484787</v>
      </c>
      <c r="D22" s="59">
        <f t="shared" si="3"/>
        <v>539027136</v>
      </c>
      <c r="E22" s="57">
        <f t="shared" si="3"/>
        <v>587802034</v>
      </c>
      <c r="F22" s="58">
        <f t="shared" si="3"/>
        <v>568184829</v>
      </c>
      <c r="G22" s="60">
        <f t="shared" si="3"/>
        <v>568184829</v>
      </c>
      <c r="H22" s="61">
        <f t="shared" si="3"/>
        <v>458876377</v>
      </c>
      <c r="I22" s="57">
        <f t="shared" si="3"/>
        <v>620045329</v>
      </c>
      <c r="J22" s="58">
        <f t="shared" si="3"/>
        <v>644908590</v>
      </c>
      <c r="K22" s="60">
        <f t="shared" si="3"/>
        <v>832481748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320552826</v>
      </c>
      <c r="C24" s="40">
        <f aca="true" t="shared" si="4" ref="C24:K24">SUM(C22:C23)</f>
        <v>589484787</v>
      </c>
      <c r="D24" s="41">
        <f t="shared" si="4"/>
        <v>539027136</v>
      </c>
      <c r="E24" s="39">
        <f t="shared" si="4"/>
        <v>587802034</v>
      </c>
      <c r="F24" s="40">
        <f t="shared" si="4"/>
        <v>568184829</v>
      </c>
      <c r="G24" s="42">
        <f t="shared" si="4"/>
        <v>568184829</v>
      </c>
      <c r="H24" s="43">
        <f t="shared" si="4"/>
        <v>458876377</v>
      </c>
      <c r="I24" s="39">
        <f t="shared" si="4"/>
        <v>620045329</v>
      </c>
      <c r="J24" s="40">
        <f t="shared" si="4"/>
        <v>644908590</v>
      </c>
      <c r="K24" s="42">
        <f t="shared" si="4"/>
        <v>832481748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433316049</v>
      </c>
      <c r="C27" s="7">
        <v>524615097</v>
      </c>
      <c r="D27" s="69">
        <v>485937035</v>
      </c>
      <c r="E27" s="70">
        <v>579459350</v>
      </c>
      <c r="F27" s="7">
        <v>564094400</v>
      </c>
      <c r="G27" s="71">
        <v>564094400</v>
      </c>
      <c r="H27" s="72">
        <v>375638986</v>
      </c>
      <c r="I27" s="70">
        <v>613944301</v>
      </c>
      <c r="J27" s="7">
        <v>613693441</v>
      </c>
      <c r="K27" s="71">
        <v>701129812</v>
      </c>
    </row>
    <row r="28" spans="1:11" ht="13.5">
      <c r="A28" s="73" t="s">
        <v>34</v>
      </c>
      <c r="B28" s="6">
        <v>433316049</v>
      </c>
      <c r="C28" s="6">
        <v>504401449</v>
      </c>
      <c r="D28" s="23">
        <v>459125072</v>
      </c>
      <c r="E28" s="24">
        <v>525283550</v>
      </c>
      <c r="F28" s="6">
        <v>510858550</v>
      </c>
      <c r="G28" s="25">
        <v>510858550</v>
      </c>
      <c r="H28" s="26">
        <v>365197935</v>
      </c>
      <c r="I28" s="24">
        <v>569917301</v>
      </c>
      <c r="J28" s="6">
        <v>568321099</v>
      </c>
      <c r="K28" s="25">
        <v>674020900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9960392</v>
      </c>
      <c r="E31" s="24">
        <v>54175800</v>
      </c>
      <c r="F31" s="6">
        <v>53235850</v>
      </c>
      <c r="G31" s="25">
        <v>53235850</v>
      </c>
      <c r="H31" s="26">
        <v>11479274</v>
      </c>
      <c r="I31" s="24">
        <v>44027000</v>
      </c>
      <c r="J31" s="6">
        <v>45372342</v>
      </c>
      <c r="K31" s="25">
        <v>27108912</v>
      </c>
    </row>
    <row r="32" spans="1:11" ht="13.5">
      <c r="A32" s="33" t="s">
        <v>37</v>
      </c>
      <c r="B32" s="7">
        <f>SUM(B28:B31)</f>
        <v>433316049</v>
      </c>
      <c r="C32" s="7">
        <f aca="true" t="shared" si="5" ref="C32:K32">SUM(C28:C31)</f>
        <v>504401449</v>
      </c>
      <c r="D32" s="69">
        <f t="shared" si="5"/>
        <v>469085464</v>
      </c>
      <c r="E32" s="70">
        <f t="shared" si="5"/>
        <v>579459350</v>
      </c>
      <c r="F32" s="7">
        <f t="shared" si="5"/>
        <v>564094400</v>
      </c>
      <c r="G32" s="71">
        <f t="shared" si="5"/>
        <v>564094400</v>
      </c>
      <c r="H32" s="72">
        <f t="shared" si="5"/>
        <v>376677209</v>
      </c>
      <c r="I32" s="70">
        <f t="shared" si="5"/>
        <v>613944301</v>
      </c>
      <c r="J32" s="7">
        <f t="shared" si="5"/>
        <v>613693441</v>
      </c>
      <c r="K32" s="71">
        <f t="shared" si="5"/>
        <v>701129812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57553688</v>
      </c>
      <c r="C35" s="6">
        <v>178796411</v>
      </c>
      <c r="D35" s="23">
        <v>400116135</v>
      </c>
      <c r="E35" s="24">
        <v>498401003</v>
      </c>
      <c r="F35" s="6">
        <v>494148748</v>
      </c>
      <c r="G35" s="25">
        <v>494148748</v>
      </c>
      <c r="H35" s="26">
        <v>693051553</v>
      </c>
      <c r="I35" s="24">
        <v>525122731</v>
      </c>
      <c r="J35" s="6">
        <v>574950493</v>
      </c>
      <c r="K35" s="25">
        <v>701306239</v>
      </c>
    </row>
    <row r="36" spans="1:11" ht="13.5">
      <c r="A36" s="22" t="s">
        <v>40</v>
      </c>
      <c r="B36" s="6">
        <v>3187310526</v>
      </c>
      <c r="C36" s="6">
        <v>3617079094</v>
      </c>
      <c r="D36" s="23">
        <v>3942838171</v>
      </c>
      <c r="E36" s="24">
        <v>4429972641</v>
      </c>
      <c r="F36" s="6">
        <v>4414607691</v>
      </c>
      <c r="G36" s="25">
        <v>4414607691</v>
      </c>
      <c r="H36" s="26">
        <v>4239908035</v>
      </c>
      <c r="I36" s="24">
        <v>4646124974</v>
      </c>
      <c r="J36" s="6">
        <v>4839618783</v>
      </c>
      <c r="K36" s="25">
        <v>5130108774</v>
      </c>
    </row>
    <row r="37" spans="1:11" ht="13.5">
      <c r="A37" s="22" t="s">
        <v>41</v>
      </c>
      <c r="B37" s="6">
        <v>194878280</v>
      </c>
      <c r="C37" s="6">
        <v>148451865</v>
      </c>
      <c r="D37" s="23">
        <v>166512269</v>
      </c>
      <c r="E37" s="24">
        <v>166594586</v>
      </c>
      <c r="F37" s="6">
        <v>166594586</v>
      </c>
      <c r="G37" s="25">
        <v>166594586</v>
      </c>
      <c r="H37" s="26">
        <v>300860214</v>
      </c>
      <c r="I37" s="24">
        <v>174291127</v>
      </c>
      <c r="J37" s="6">
        <v>182657697</v>
      </c>
      <c r="K37" s="25">
        <v>191754132</v>
      </c>
    </row>
    <row r="38" spans="1:11" ht="13.5">
      <c r="A38" s="22" t="s">
        <v>42</v>
      </c>
      <c r="B38" s="6">
        <v>13494899</v>
      </c>
      <c r="C38" s="6">
        <v>13505075</v>
      </c>
      <c r="D38" s="23">
        <v>14344864</v>
      </c>
      <c r="E38" s="24">
        <v>14344865</v>
      </c>
      <c r="F38" s="6">
        <v>14344865</v>
      </c>
      <c r="G38" s="25">
        <v>14344865</v>
      </c>
      <c r="H38" s="26">
        <v>9835883</v>
      </c>
      <c r="I38" s="24">
        <v>15033417</v>
      </c>
      <c r="J38" s="6">
        <v>15755021</v>
      </c>
      <c r="K38" s="25">
        <v>16511262</v>
      </c>
    </row>
    <row r="39" spans="1:11" ht="13.5">
      <c r="A39" s="22" t="s">
        <v>43</v>
      </c>
      <c r="B39" s="6">
        <v>3036491035</v>
      </c>
      <c r="C39" s="6">
        <v>3044433767</v>
      </c>
      <c r="D39" s="23">
        <v>3623070009</v>
      </c>
      <c r="E39" s="24">
        <v>4747434194</v>
      </c>
      <c r="F39" s="6">
        <v>4729316989</v>
      </c>
      <c r="G39" s="25">
        <v>4729316989</v>
      </c>
      <c r="H39" s="26">
        <v>4163332982</v>
      </c>
      <c r="I39" s="24">
        <v>4981923161</v>
      </c>
      <c r="J39" s="6">
        <v>5216156558</v>
      </c>
      <c r="K39" s="25">
        <v>5623149619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391072221</v>
      </c>
      <c r="C42" s="6">
        <v>838962729</v>
      </c>
      <c r="D42" s="23">
        <v>1673363096</v>
      </c>
      <c r="E42" s="24">
        <v>1270479301</v>
      </c>
      <c r="F42" s="6">
        <v>1254626978</v>
      </c>
      <c r="G42" s="25">
        <v>1254626978</v>
      </c>
      <c r="H42" s="26">
        <v>1863596981</v>
      </c>
      <c r="I42" s="24">
        <v>131101029</v>
      </c>
      <c r="J42" s="6">
        <v>161965149</v>
      </c>
      <c r="K42" s="25">
        <v>268116436</v>
      </c>
    </row>
    <row r="43" spans="1:11" ht="13.5">
      <c r="A43" s="22" t="s">
        <v>46</v>
      </c>
      <c r="B43" s="6">
        <v>-407354255</v>
      </c>
      <c r="C43" s="6">
        <v>-564811789</v>
      </c>
      <c r="D43" s="23">
        <v>-487054709</v>
      </c>
      <c r="E43" s="24">
        <v>-579459350</v>
      </c>
      <c r="F43" s="6">
        <v>-563594400</v>
      </c>
      <c r="G43" s="25">
        <v>-563594400</v>
      </c>
      <c r="H43" s="26">
        <v>-397330894</v>
      </c>
      <c r="I43" s="24">
        <v>-614058401</v>
      </c>
      <c r="J43" s="6">
        <v>-613813018</v>
      </c>
      <c r="K43" s="25">
        <v>-701255129</v>
      </c>
    </row>
    <row r="44" spans="1:11" ht="13.5">
      <c r="A44" s="22" t="s">
        <v>47</v>
      </c>
      <c r="B44" s="6">
        <v>-10453116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10519113</v>
      </c>
      <c r="C45" s="7">
        <v>290659809</v>
      </c>
      <c r="D45" s="69">
        <v>1289894706</v>
      </c>
      <c r="E45" s="70">
        <v>981539390</v>
      </c>
      <c r="F45" s="7">
        <v>981552017</v>
      </c>
      <c r="G45" s="71">
        <v>981552017</v>
      </c>
      <c r="H45" s="72">
        <v>1756785531</v>
      </c>
      <c r="I45" s="70">
        <v>-178492998</v>
      </c>
      <c r="J45" s="7">
        <v>-132769206</v>
      </c>
      <c r="K45" s="71">
        <v>-98744254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10519113</v>
      </c>
      <c r="C48" s="6">
        <v>101979863</v>
      </c>
      <c r="D48" s="23">
        <v>290519440</v>
      </c>
      <c r="E48" s="24">
        <v>400819527</v>
      </c>
      <c r="F48" s="6">
        <v>395509301</v>
      </c>
      <c r="G48" s="25">
        <v>395509301</v>
      </c>
      <c r="H48" s="26">
        <v>586742314</v>
      </c>
      <c r="I48" s="24">
        <v>435265403</v>
      </c>
      <c r="J48" s="6">
        <v>480730012</v>
      </c>
      <c r="K48" s="25">
        <v>602510875</v>
      </c>
    </row>
    <row r="49" spans="1:11" ht="13.5">
      <c r="A49" s="22" t="s">
        <v>51</v>
      </c>
      <c r="B49" s="6">
        <f>+B75</f>
        <v>156937952.64879292</v>
      </c>
      <c r="C49" s="6">
        <f aca="true" t="shared" si="6" ref="C49:K49">+C75</f>
        <v>95674550.15946811</v>
      </c>
      <c r="D49" s="23">
        <f t="shared" si="6"/>
        <v>-793395123.377228</v>
      </c>
      <c r="E49" s="24">
        <f t="shared" si="6"/>
        <v>88858057.66369213</v>
      </c>
      <c r="F49" s="6">
        <f t="shared" si="6"/>
        <v>70589796.8063437</v>
      </c>
      <c r="G49" s="25">
        <f t="shared" si="6"/>
        <v>70589796.8063437</v>
      </c>
      <c r="H49" s="26">
        <f t="shared" si="6"/>
        <v>119190966.0957168</v>
      </c>
      <c r="I49" s="24">
        <f t="shared" si="6"/>
        <v>94482869</v>
      </c>
      <c r="J49" s="6">
        <f t="shared" si="6"/>
        <v>98968643</v>
      </c>
      <c r="K49" s="25">
        <f t="shared" si="6"/>
        <v>103995702</v>
      </c>
    </row>
    <row r="50" spans="1:11" ht="13.5">
      <c r="A50" s="33" t="s">
        <v>52</v>
      </c>
      <c r="B50" s="7">
        <f>+B48-B49</f>
        <v>-146418839.64879292</v>
      </c>
      <c r="C50" s="7">
        <f aca="true" t="shared" si="7" ref="C50:K50">+C48-C49</f>
        <v>6305312.840531886</v>
      </c>
      <c r="D50" s="69">
        <f t="shared" si="7"/>
        <v>1083914563.377228</v>
      </c>
      <c r="E50" s="70">
        <f t="shared" si="7"/>
        <v>311961469.3363079</v>
      </c>
      <c r="F50" s="7">
        <f t="shared" si="7"/>
        <v>324919504.1936563</v>
      </c>
      <c r="G50" s="71">
        <f t="shared" si="7"/>
        <v>324919504.1936563</v>
      </c>
      <c r="H50" s="72">
        <f t="shared" si="7"/>
        <v>467551347.90428317</v>
      </c>
      <c r="I50" s="70">
        <f t="shared" si="7"/>
        <v>340782534</v>
      </c>
      <c r="J50" s="7">
        <f t="shared" si="7"/>
        <v>381761369</v>
      </c>
      <c r="K50" s="71">
        <f t="shared" si="7"/>
        <v>498515173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5375047033</v>
      </c>
      <c r="C53" s="6">
        <v>2231619767</v>
      </c>
      <c r="D53" s="23">
        <v>1820123530</v>
      </c>
      <c r="E53" s="24">
        <v>2307257999</v>
      </c>
      <c r="F53" s="6">
        <v>2286693049</v>
      </c>
      <c r="G53" s="25">
        <v>2286693049</v>
      </c>
      <c r="H53" s="26">
        <v>1850462737</v>
      </c>
      <c r="I53" s="24">
        <v>1946252728</v>
      </c>
      <c r="J53" s="6">
        <v>1972795602</v>
      </c>
      <c r="K53" s="25">
        <v>2069297424</v>
      </c>
    </row>
    <row r="54" spans="1:11" ht="13.5">
      <c r="A54" s="22" t="s">
        <v>55</v>
      </c>
      <c r="B54" s="6">
        <v>66514322</v>
      </c>
      <c r="C54" s="6">
        <v>0</v>
      </c>
      <c r="D54" s="23">
        <v>74144596</v>
      </c>
      <c r="E54" s="24">
        <v>90000000</v>
      </c>
      <c r="F54" s="6">
        <v>90000000</v>
      </c>
      <c r="G54" s="25">
        <v>90000000</v>
      </c>
      <c r="H54" s="26">
        <v>80253612</v>
      </c>
      <c r="I54" s="24">
        <v>100000001</v>
      </c>
      <c r="J54" s="6">
        <v>104600000</v>
      </c>
      <c r="K54" s="25">
        <v>109411600</v>
      </c>
    </row>
    <row r="55" spans="1:11" ht="13.5">
      <c r="A55" s="22" t="s">
        <v>56</v>
      </c>
      <c r="B55" s="6">
        <v>0</v>
      </c>
      <c r="C55" s="6">
        <v>300136490</v>
      </c>
      <c r="D55" s="23">
        <v>207612983</v>
      </c>
      <c r="E55" s="24">
        <v>196876000</v>
      </c>
      <c r="F55" s="6">
        <v>202200000</v>
      </c>
      <c r="G55" s="25">
        <v>202200000</v>
      </c>
      <c r="H55" s="26">
        <v>137250388</v>
      </c>
      <c r="I55" s="24">
        <v>175434043</v>
      </c>
      <c r="J55" s="6">
        <v>184503566</v>
      </c>
      <c r="K55" s="25">
        <v>182895079</v>
      </c>
    </row>
    <row r="56" spans="1:11" ht="13.5">
      <c r="A56" s="22" t="s">
        <v>57</v>
      </c>
      <c r="B56" s="6">
        <v>0</v>
      </c>
      <c r="C56" s="6">
        <v>8230461</v>
      </c>
      <c r="D56" s="23">
        <v>38978975</v>
      </c>
      <c r="E56" s="24">
        <v>54270312</v>
      </c>
      <c r="F56" s="6">
        <v>47496312</v>
      </c>
      <c r="G56" s="25">
        <v>47496312</v>
      </c>
      <c r="H56" s="26">
        <v>43581215</v>
      </c>
      <c r="I56" s="24">
        <v>51124468</v>
      </c>
      <c r="J56" s="6">
        <v>49312979</v>
      </c>
      <c r="K56" s="25">
        <v>51611319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24000</v>
      </c>
      <c r="C62" s="98">
        <v>0</v>
      </c>
      <c r="D62" s="99">
        <v>0</v>
      </c>
      <c r="E62" s="97">
        <v>235000</v>
      </c>
      <c r="F62" s="98">
        <v>235000</v>
      </c>
      <c r="G62" s="99">
        <v>235000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28000</v>
      </c>
      <c r="C63" s="98">
        <v>0</v>
      </c>
      <c r="D63" s="99">
        <v>0</v>
      </c>
      <c r="E63" s="97">
        <v>28000</v>
      </c>
      <c r="F63" s="98">
        <v>28000</v>
      </c>
      <c r="G63" s="99">
        <v>28000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4161000</v>
      </c>
      <c r="C64" s="98">
        <v>0</v>
      </c>
      <c r="D64" s="99">
        <v>0</v>
      </c>
      <c r="E64" s="97">
        <v>6000</v>
      </c>
      <c r="F64" s="98">
        <v>6000</v>
      </c>
      <c r="G64" s="99">
        <v>6000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225713</v>
      </c>
      <c r="C65" s="98">
        <v>0</v>
      </c>
      <c r="D65" s="99">
        <v>0</v>
      </c>
      <c r="E65" s="97">
        <v>225713</v>
      </c>
      <c r="F65" s="98">
        <v>225713</v>
      </c>
      <c r="G65" s="99">
        <v>225713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0.9184937768655654</v>
      </c>
      <c r="C70" s="5">
        <f aca="true" t="shared" si="8" ref="C70:K70">IF(ISERROR(C71/C72),0,(C71/C72))</f>
        <v>0.5482741234630922</v>
      </c>
      <c r="D70" s="5">
        <f t="shared" si="8"/>
        <v>9.598317000493621</v>
      </c>
      <c r="E70" s="5">
        <f t="shared" si="8"/>
        <v>0.8729891543189302</v>
      </c>
      <c r="F70" s="5">
        <f t="shared" si="8"/>
        <v>1.0774421532619156</v>
      </c>
      <c r="G70" s="5">
        <f t="shared" si="8"/>
        <v>1.0774421532619156</v>
      </c>
      <c r="H70" s="5">
        <f t="shared" si="8"/>
        <v>1.9020706282285977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120</v>
      </c>
      <c r="B71" s="2">
        <f>+B83</f>
        <v>16083773</v>
      </c>
      <c r="C71" s="2">
        <f aca="true" t="shared" si="9" ref="C71:K71">+C83</f>
        <v>24896555</v>
      </c>
      <c r="D71" s="2">
        <f t="shared" si="9"/>
        <v>378413331</v>
      </c>
      <c r="E71" s="2">
        <f t="shared" si="9"/>
        <v>130886301</v>
      </c>
      <c r="F71" s="2">
        <f t="shared" si="9"/>
        <v>151642330</v>
      </c>
      <c r="G71" s="2">
        <f t="shared" si="9"/>
        <v>151642330</v>
      </c>
      <c r="H71" s="2">
        <f t="shared" si="9"/>
        <v>50171596</v>
      </c>
      <c r="I71" s="2">
        <f t="shared" si="9"/>
        <v>139303942</v>
      </c>
      <c r="J71" s="2">
        <f t="shared" si="9"/>
        <v>145990532</v>
      </c>
      <c r="K71" s="2">
        <f t="shared" si="9"/>
        <v>152998080</v>
      </c>
    </row>
    <row r="72" spans="1:11" ht="12.75" hidden="1">
      <c r="A72" s="2" t="s">
        <v>121</v>
      </c>
      <c r="B72" s="2">
        <f>+B77</f>
        <v>17511031</v>
      </c>
      <c r="C72" s="2">
        <f aca="true" t="shared" si="10" ref="C72:K72">+C77</f>
        <v>45408955</v>
      </c>
      <c r="D72" s="2">
        <f t="shared" si="10"/>
        <v>39424967</v>
      </c>
      <c r="E72" s="2">
        <f t="shared" si="10"/>
        <v>149928897</v>
      </c>
      <c r="F72" s="2">
        <f t="shared" si="10"/>
        <v>140742897</v>
      </c>
      <c r="G72" s="2">
        <f t="shared" si="10"/>
        <v>140742897</v>
      </c>
      <c r="H72" s="2">
        <f t="shared" si="10"/>
        <v>26377357</v>
      </c>
      <c r="I72" s="2">
        <f t="shared" si="10"/>
        <v>139303942</v>
      </c>
      <c r="J72" s="2">
        <f t="shared" si="10"/>
        <v>145990532</v>
      </c>
      <c r="K72" s="2">
        <f t="shared" si="10"/>
        <v>152998080</v>
      </c>
    </row>
    <row r="73" spans="1:11" ht="12.75" hidden="1">
      <c r="A73" s="2" t="s">
        <v>122</v>
      </c>
      <c r="B73" s="2">
        <f>+B74</f>
        <v>49994952.33333334</v>
      </c>
      <c r="C73" s="2">
        <f aca="true" t="shared" si="11" ref="C73:K73">+(C78+C80+C81+C82)-(B78+B80+B81+B82)</f>
        <v>56054903</v>
      </c>
      <c r="D73" s="2">
        <f t="shared" si="11"/>
        <v>4339990</v>
      </c>
      <c r="E73" s="2">
        <f t="shared" si="11"/>
        <v>-11015219</v>
      </c>
      <c r="F73" s="2">
        <f>+(F78+F80+F81+F82)-(D78+D80+D81+D82)</f>
        <v>-10957248</v>
      </c>
      <c r="G73" s="2">
        <f>+(G78+G80+G81+G82)-(D78+D80+D81+D82)</f>
        <v>-10957248</v>
      </c>
      <c r="H73" s="2">
        <f>+(H78+H80+H81+H82)-(D78+D80+D81+D82)</f>
        <v>-4455337</v>
      </c>
      <c r="I73" s="2">
        <f>+(I78+I80+I81+I82)-(E78+E80+E81+E82)</f>
        <v>-9207110</v>
      </c>
      <c r="J73" s="2">
        <f t="shared" si="11"/>
        <v>3857005</v>
      </c>
      <c r="K73" s="2">
        <f t="shared" si="11"/>
        <v>4044443</v>
      </c>
    </row>
    <row r="74" spans="1:11" ht="12.75" hidden="1">
      <c r="A74" s="2" t="s">
        <v>123</v>
      </c>
      <c r="B74" s="2">
        <f>+TREND(C74:E74)</f>
        <v>49994952.33333334</v>
      </c>
      <c r="C74" s="2">
        <f>+C73</f>
        <v>56054903</v>
      </c>
      <c r="D74" s="2">
        <f aca="true" t="shared" si="12" ref="D74:K74">+D73</f>
        <v>4339990</v>
      </c>
      <c r="E74" s="2">
        <f t="shared" si="12"/>
        <v>-11015219</v>
      </c>
      <c r="F74" s="2">
        <f t="shared" si="12"/>
        <v>-10957248</v>
      </c>
      <c r="G74" s="2">
        <f t="shared" si="12"/>
        <v>-10957248</v>
      </c>
      <c r="H74" s="2">
        <f t="shared" si="12"/>
        <v>-4455337</v>
      </c>
      <c r="I74" s="2">
        <f t="shared" si="12"/>
        <v>-9207110</v>
      </c>
      <c r="J74" s="2">
        <f t="shared" si="12"/>
        <v>3857005</v>
      </c>
      <c r="K74" s="2">
        <f t="shared" si="12"/>
        <v>4044443</v>
      </c>
    </row>
    <row r="75" spans="1:11" ht="12.75" hidden="1">
      <c r="A75" s="2" t="s">
        <v>124</v>
      </c>
      <c r="B75" s="2">
        <f>+B84-(((B80+B81+B78)*B70)-B79)</f>
        <v>156937952.64879292</v>
      </c>
      <c r="C75" s="2">
        <f aca="true" t="shared" si="13" ref="C75:K75">+C84-(((C80+C81+C78)*C70)-C79)</f>
        <v>95674550.15946811</v>
      </c>
      <c r="D75" s="2">
        <f t="shared" si="13"/>
        <v>-793395123.377228</v>
      </c>
      <c r="E75" s="2">
        <f t="shared" si="13"/>
        <v>88858057.66369213</v>
      </c>
      <c r="F75" s="2">
        <f t="shared" si="13"/>
        <v>70589796.8063437</v>
      </c>
      <c r="G75" s="2">
        <f t="shared" si="13"/>
        <v>70589796.8063437</v>
      </c>
      <c r="H75" s="2">
        <f t="shared" si="13"/>
        <v>119190966.0957168</v>
      </c>
      <c r="I75" s="2">
        <f t="shared" si="13"/>
        <v>94482869</v>
      </c>
      <c r="J75" s="2">
        <f t="shared" si="13"/>
        <v>98968643</v>
      </c>
      <c r="K75" s="2">
        <f t="shared" si="13"/>
        <v>103995702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17511031</v>
      </c>
      <c r="C77" s="3">
        <v>45408955</v>
      </c>
      <c r="D77" s="3">
        <v>39424967</v>
      </c>
      <c r="E77" s="3">
        <v>149928897</v>
      </c>
      <c r="F77" s="3">
        <v>140742897</v>
      </c>
      <c r="G77" s="3">
        <v>140742897</v>
      </c>
      <c r="H77" s="3">
        <v>26377357</v>
      </c>
      <c r="I77" s="3">
        <v>139303942</v>
      </c>
      <c r="J77" s="3">
        <v>145990532</v>
      </c>
      <c r="K77" s="3">
        <v>152998080</v>
      </c>
    </row>
    <row r="78" spans="1:11" ht="12.75" hidden="1">
      <c r="A78" s="1" t="s">
        <v>67</v>
      </c>
      <c r="B78" s="3">
        <v>244496</v>
      </c>
      <c r="C78" s="3">
        <v>27172283</v>
      </c>
      <c r="D78" s="3">
        <v>2377089</v>
      </c>
      <c r="E78" s="3">
        <v>2377089</v>
      </c>
      <c r="F78" s="3">
        <v>2377089</v>
      </c>
      <c r="G78" s="3">
        <v>2377089</v>
      </c>
      <c r="H78" s="3">
        <v>0</v>
      </c>
      <c r="I78" s="3">
        <v>2491189</v>
      </c>
      <c r="J78" s="3">
        <v>2610766</v>
      </c>
      <c r="K78" s="3">
        <v>2736083</v>
      </c>
    </row>
    <row r="79" spans="1:11" ht="12.75" hidden="1">
      <c r="A79" s="1" t="s">
        <v>68</v>
      </c>
      <c r="B79" s="3">
        <v>192887845</v>
      </c>
      <c r="C79" s="3">
        <v>147499234</v>
      </c>
      <c r="D79" s="3">
        <v>166512269</v>
      </c>
      <c r="E79" s="3">
        <v>166594586</v>
      </c>
      <c r="F79" s="3">
        <v>166594586</v>
      </c>
      <c r="G79" s="3">
        <v>166594586</v>
      </c>
      <c r="H79" s="3">
        <v>300860214</v>
      </c>
      <c r="I79" s="3">
        <v>174291127</v>
      </c>
      <c r="J79" s="3">
        <v>182657697</v>
      </c>
      <c r="K79" s="3">
        <v>191754132</v>
      </c>
    </row>
    <row r="80" spans="1:11" ht="12.75" hidden="1">
      <c r="A80" s="1" t="s">
        <v>69</v>
      </c>
      <c r="B80" s="3">
        <v>22638169</v>
      </c>
      <c r="C80" s="3">
        <v>23012150</v>
      </c>
      <c r="D80" s="3">
        <v>50611637</v>
      </c>
      <c r="E80" s="3">
        <v>39654235</v>
      </c>
      <c r="F80" s="3">
        <v>39712206</v>
      </c>
      <c r="G80" s="3">
        <v>39712206</v>
      </c>
      <c r="H80" s="3">
        <v>56320579</v>
      </c>
      <c r="I80" s="3">
        <v>28040998</v>
      </c>
      <c r="J80" s="3">
        <v>29436964</v>
      </c>
      <c r="K80" s="3">
        <v>30902239</v>
      </c>
    </row>
    <row r="81" spans="1:11" ht="12.75" hidden="1">
      <c r="A81" s="1" t="s">
        <v>70</v>
      </c>
      <c r="B81" s="3">
        <v>16257385</v>
      </c>
      <c r="C81" s="3">
        <v>44338875</v>
      </c>
      <c r="D81" s="3">
        <v>47019160</v>
      </c>
      <c r="E81" s="3">
        <v>47015061</v>
      </c>
      <c r="F81" s="3">
        <v>47015061</v>
      </c>
      <c r="G81" s="3">
        <v>47015061</v>
      </c>
      <c r="H81" s="3">
        <v>39190726</v>
      </c>
      <c r="I81" s="3">
        <v>49276071</v>
      </c>
      <c r="J81" s="3">
        <v>51641324</v>
      </c>
      <c r="K81" s="3">
        <v>54120108</v>
      </c>
    </row>
    <row r="82" spans="1:11" ht="12.75" hidden="1">
      <c r="A82" s="1" t="s">
        <v>71</v>
      </c>
      <c r="B82" s="3">
        <v>0</v>
      </c>
      <c r="C82" s="3">
        <v>671645</v>
      </c>
      <c r="D82" s="3">
        <v>-472943</v>
      </c>
      <c r="E82" s="3">
        <v>-526661</v>
      </c>
      <c r="F82" s="3">
        <v>-526661</v>
      </c>
      <c r="G82" s="3">
        <v>-526661</v>
      </c>
      <c r="H82" s="3">
        <v>-431699</v>
      </c>
      <c r="I82" s="3">
        <v>-495644</v>
      </c>
      <c r="J82" s="3">
        <v>-519435</v>
      </c>
      <c r="K82" s="3">
        <v>-544368</v>
      </c>
    </row>
    <row r="83" spans="1:11" ht="12.75" hidden="1">
      <c r="A83" s="1" t="s">
        <v>72</v>
      </c>
      <c r="B83" s="3">
        <v>16083773</v>
      </c>
      <c r="C83" s="3">
        <v>24896555</v>
      </c>
      <c r="D83" s="3">
        <v>378413331</v>
      </c>
      <c r="E83" s="3">
        <v>130886301</v>
      </c>
      <c r="F83" s="3">
        <v>151642330</v>
      </c>
      <c r="G83" s="3">
        <v>151642330</v>
      </c>
      <c r="H83" s="3">
        <v>50171596</v>
      </c>
      <c r="I83" s="3">
        <v>139303942</v>
      </c>
      <c r="J83" s="3">
        <v>145990532</v>
      </c>
      <c r="K83" s="3">
        <v>152998080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11152026</v>
      </c>
      <c r="C5" s="6">
        <v>-993</v>
      </c>
      <c r="D5" s="23">
        <v>13222692</v>
      </c>
      <c r="E5" s="24">
        <v>18026690</v>
      </c>
      <c r="F5" s="6">
        <v>18026690</v>
      </c>
      <c r="G5" s="25">
        <v>18026690</v>
      </c>
      <c r="H5" s="26">
        <v>21550618</v>
      </c>
      <c r="I5" s="24">
        <v>18928000</v>
      </c>
      <c r="J5" s="6">
        <v>19874410</v>
      </c>
      <c r="K5" s="25">
        <v>20868130</v>
      </c>
    </row>
    <row r="6" spans="1:11" ht="13.5">
      <c r="A6" s="22" t="s">
        <v>19</v>
      </c>
      <c r="B6" s="6">
        <v>111774046</v>
      </c>
      <c r="C6" s="6">
        <v>-9928611</v>
      </c>
      <c r="D6" s="23">
        <v>120505224</v>
      </c>
      <c r="E6" s="24">
        <v>148405472</v>
      </c>
      <c r="F6" s="6">
        <v>148914920</v>
      </c>
      <c r="G6" s="25">
        <v>148914920</v>
      </c>
      <c r="H6" s="26">
        <v>133466149</v>
      </c>
      <c r="I6" s="24">
        <v>162043520</v>
      </c>
      <c r="J6" s="6">
        <v>173306690</v>
      </c>
      <c r="K6" s="25">
        <v>185369120</v>
      </c>
    </row>
    <row r="7" spans="1:11" ht="13.5">
      <c r="A7" s="22" t="s">
        <v>20</v>
      </c>
      <c r="B7" s="6">
        <v>1281204</v>
      </c>
      <c r="C7" s="6">
        <v>92036</v>
      </c>
      <c r="D7" s="23">
        <v>2052395</v>
      </c>
      <c r="E7" s="24">
        <v>850000</v>
      </c>
      <c r="F7" s="6">
        <v>1350000</v>
      </c>
      <c r="G7" s="25">
        <v>1350000</v>
      </c>
      <c r="H7" s="26">
        <v>1389493</v>
      </c>
      <c r="I7" s="24">
        <v>1000000</v>
      </c>
      <c r="J7" s="6">
        <v>1050000</v>
      </c>
      <c r="K7" s="25">
        <v>1102500</v>
      </c>
    </row>
    <row r="8" spans="1:11" ht="13.5">
      <c r="A8" s="22" t="s">
        <v>21</v>
      </c>
      <c r="B8" s="6">
        <v>51549176</v>
      </c>
      <c r="C8" s="6">
        <v>1366331</v>
      </c>
      <c r="D8" s="23">
        <v>56672856</v>
      </c>
      <c r="E8" s="24">
        <v>60969000</v>
      </c>
      <c r="F8" s="6">
        <v>61938400</v>
      </c>
      <c r="G8" s="25">
        <v>61938400</v>
      </c>
      <c r="H8" s="26">
        <v>62393752</v>
      </c>
      <c r="I8" s="24">
        <v>64593050</v>
      </c>
      <c r="J8" s="6">
        <v>66778590</v>
      </c>
      <c r="K8" s="25">
        <v>69957539</v>
      </c>
    </row>
    <row r="9" spans="1:11" ht="13.5">
      <c r="A9" s="22" t="s">
        <v>22</v>
      </c>
      <c r="B9" s="6">
        <v>10821439</v>
      </c>
      <c r="C9" s="6">
        <v>5001070</v>
      </c>
      <c r="D9" s="23">
        <v>8063187</v>
      </c>
      <c r="E9" s="24">
        <v>7618090</v>
      </c>
      <c r="F9" s="6">
        <v>16538690</v>
      </c>
      <c r="G9" s="25">
        <v>16538690</v>
      </c>
      <c r="H9" s="26">
        <v>-35572130</v>
      </c>
      <c r="I9" s="24">
        <v>14112670</v>
      </c>
      <c r="J9" s="6">
        <v>15512060</v>
      </c>
      <c r="K9" s="25">
        <v>15451300</v>
      </c>
    </row>
    <row r="10" spans="1:11" ht="25.5">
      <c r="A10" s="27" t="s">
        <v>114</v>
      </c>
      <c r="B10" s="28">
        <f>SUM(B5:B9)</f>
        <v>186577891</v>
      </c>
      <c r="C10" s="29">
        <f aca="true" t="shared" si="0" ref="C10:K10">SUM(C5:C9)</f>
        <v>-3470167</v>
      </c>
      <c r="D10" s="30">
        <f t="shared" si="0"/>
        <v>200516354</v>
      </c>
      <c r="E10" s="28">
        <f t="shared" si="0"/>
        <v>235869252</v>
      </c>
      <c r="F10" s="29">
        <f t="shared" si="0"/>
        <v>246768700</v>
      </c>
      <c r="G10" s="31">
        <f t="shared" si="0"/>
        <v>246768700</v>
      </c>
      <c r="H10" s="32">
        <f t="shared" si="0"/>
        <v>183227882</v>
      </c>
      <c r="I10" s="28">
        <f t="shared" si="0"/>
        <v>260677240</v>
      </c>
      <c r="J10" s="29">
        <f t="shared" si="0"/>
        <v>276521750</v>
      </c>
      <c r="K10" s="31">
        <f t="shared" si="0"/>
        <v>292748589</v>
      </c>
    </row>
    <row r="11" spans="1:11" ht="13.5">
      <c r="A11" s="22" t="s">
        <v>23</v>
      </c>
      <c r="B11" s="6">
        <v>74179519</v>
      </c>
      <c r="C11" s="6">
        <v>288771</v>
      </c>
      <c r="D11" s="23">
        <v>75701130</v>
      </c>
      <c r="E11" s="24">
        <v>83150120</v>
      </c>
      <c r="F11" s="6">
        <v>80456986</v>
      </c>
      <c r="G11" s="25">
        <v>80456986</v>
      </c>
      <c r="H11" s="26">
        <v>79604703</v>
      </c>
      <c r="I11" s="24">
        <v>89701542</v>
      </c>
      <c r="J11" s="6">
        <v>92662040</v>
      </c>
      <c r="K11" s="25">
        <v>97370270</v>
      </c>
    </row>
    <row r="12" spans="1:11" ht="13.5">
      <c r="A12" s="22" t="s">
        <v>24</v>
      </c>
      <c r="B12" s="6">
        <v>3466515</v>
      </c>
      <c r="C12" s="6">
        <v>-19468</v>
      </c>
      <c r="D12" s="23">
        <v>3993698</v>
      </c>
      <c r="E12" s="24">
        <v>4253900</v>
      </c>
      <c r="F12" s="6">
        <v>4178490</v>
      </c>
      <c r="G12" s="25">
        <v>4178490</v>
      </c>
      <c r="H12" s="26">
        <v>4050730</v>
      </c>
      <c r="I12" s="24">
        <v>4430212</v>
      </c>
      <c r="J12" s="6">
        <v>4651720</v>
      </c>
      <c r="K12" s="25">
        <v>4884320</v>
      </c>
    </row>
    <row r="13" spans="1:11" ht="13.5">
      <c r="A13" s="22" t="s">
        <v>115</v>
      </c>
      <c r="B13" s="6">
        <v>34803416</v>
      </c>
      <c r="C13" s="6">
        <v>-3020620</v>
      </c>
      <c r="D13" s="23">
        <v>35051602</v>
      </c>
      <c r="E13" s="24">
        <v>42179290</v>
      </c>
      <c r="F13" s="6">
        <v>42479290</v>
      </c>
      <c r="G13" s="25">
        <v>42479290</v>
      </c>
      <c r="H13" s="26">
        <v>31374393</v>
      </c>
      <c r="I13" s="24">
        <v>42904090</v>
      </c>
      <c r="J13" s="6">
        <v>43333120</v>
      </c>
      <c r="K13" s="25">
        <v>43766470</v>
      </c>
    </row>
    <row r="14" spans="1:11" ht="13.5">
      <c r="A14" s="22" t="s">
        <v>25</v>
      </c>
      <c r="B14" s="6">
        <v>4024008</v>
      </c>
      <c r="C14" s="6">
        <v>161484</v>
      </c>
      <c r="D14" s="23">
        <v>3308277</v>
      </c>
      <c r="E14" s="24">
        <v>5018550</v>
      </c>
      <c r="F14" s="6">
        <v>5118190</v>
      </c>
      <c r="G14" s="25">
        <v>5118190</v>
      </c>
      <c r="H14" s="26">
        <v>1888407</v>
      </c>
      <c r="I14" s="24">
        <v>5227600</v>
      </c>
      <c r="J14" s="6">
        <v>5176000</v>
      </c>
      <c r="K14" s="25">
        <v>5029000</v>
      </c>
    </row>
    <row r="15" spans="1:11" ht="13.5">
      <c r="A15" s="22" t="s">
        <v>26</v>
      </c>
      <c r="B15" s="6">
        <v>78382303</v>
      </c>
      <c r="C15" s="6">
        <v>251897</v>
      </c>
      <c r="D15" s="23">
        <v>83412118</v>
      </c>
      <c r="E15" s="24">
        <v>101971890</v>
      </c>
      <c r="F15" s="6">
        <v>101962760</v>
      </c>
      <c r="G15" s="25">
        <v>101962760</v>
      </c>
      <c r="H15" s="26">
        <v>95472510</v>
      </c>
      <c r="I15" s="24">
        <v>108273360</v>
      </c>
      <c r="J15" s="6">
        <v>116838490</v>
      </c>
      <c r="K15" s="25">
        <v>126081170</v>
      </c>
    </row>
    <row r="16" spans="1:11" ht="13.5">
      <c r="A16" s="22" t="s">
        <v>21</v>
      </c>
      <c r="B16" s="6">
        <v>769470</v>
      </c>
      <c r="C16" s="6">
        <v>4330</v>
      </c>
      <c r="D16" s="23">
        <v>813543</v>
      </c>
      <c r="E16" s="24">
        <v>883740</v>
      </c>
      <c r="F16" s="6">
        <v>841100</v>
      </c>
      <c r="G16" s="25">
        <v>841100</v>
      </c>
      <c r="H16" s="26">
        <v>841086</v>
      </c>
      <c r="I16" s="24">
        <v>891570</v>
      </c>
      <c r="J16" s="6">
        <v>945060</v>
      </c>
      <c r="K16" s="25">
        <v>1001760</v>
      </c>
    </row>
    <row r="17" spans="1:11" ht="13.5">
      <c r="A17" s="22" t="s">
        <v>27</v>
      </c>
      <c r="B17" s="6">
        <v>32930621</v>
      </c>
      <c r="C17" s="6">
        <v>-1025408</v>
      </c>
      <c r="D17" s="23">
        <v>42910442</v>
      </c>
      <c r="E17" s="24">
        <v>45374550</v>
      </c>
      <c r="F17" s="6">
        <v>52370350</v>
      </c>
      <c r="G17" s="25">
        <v>52370350</v>
      </c>
      <c r="H17" s="26">
        <v>44707568</v>
      </c>
      <c r="I17" s="24">
        <v>54745481</v>
      </c>
      <c r="J17" s="6">
        <v>57422380</v>
      </c>
      <c r="K17" s="25">
        <v>60257750</v>
      </c>
    </row>
    <row r="18" spans="1:11" ht="13.5">
      <c r="A18" s="33" t="s">
        <v>28</v>
      </c>
      <c r="B18" s="34">
        <f>SUM(B11:B17)</f>
        <v>228555852</v>
      </c>
      <c r="C18" s="35">
        <f aca="true" t="shared" si="1" ref="C18:K18">SUM(C11:C17)</f>
        <v>-3359014</v>
      </c>
      <c r="D18" s="36">
        <f t="shared" si="1"/>
        <v>245190810</v>
      </c>
      <c r="E18" s="34">
        <f t="shared" si="1"/>
        <v>282832040</v>
      </c>
      <c r="F18" s="35">
        <f t="shared" si="1"/>
        <v>287407166</v>
      </c>
      <c r="G18" s="37">
        <f t="shared" si="1"/>
        <v>287407166</v>
      </c>
      <c r="H18" s="38">
        <f t="shared" si="1"/>
        <v>257939397</v>
      </c>
      <c r="I18" s="34">
        <f t="shared" si="1"/>
        <v>306173855</v>
      </c>
      <c r="J18" s="35">
        <f t="shared" si="1"/>
        <v>321028810</v>
      </c>
      <c r="K18" s="37">
        <f t="shared" si="1"/>
        <v>338390740</v>
      </c>
    </row>
    <row r="19" spans="1:11" ht="13.5">
      <c r="A19" s="33" t="s">
        <v>29</v>
      </c>
      <c r="B19" s="39">
        <f>+B10-B18</f>
        <v>-41977961</v>
      </c>
      <c r="C19" s="40">
        <f aca="true" t="shared" si="2" ref="C19:K19">+C10-C18</f>
        <v>-111153</v>
      </c>
      <c r="D19" s="41">
        <f t="shared" si="2"/>
        <v>-44674456</v>
      </c>
      <c r="E19" s="39">
        <f t="shared" si="2"/>
        <v>-46962788</v>
      </c>
      <c r="F19" s="40">
        <f t="shared" si="2"/>
        <v>-40638466</v>
      </c>
      <c r="G19" s="42">
        <f t="shared" si="2"/>
        <v>-40638466</v>
      </c>
      <c r="H19" s="43">
        <f t="shared" si="2"/>
        <v>-74711515</v>
      </c>
      <c r="I19" s="39">
        <f t="shared" si="2"/>
        <v>-45496615</v>
      </c>
      <c r="J19" s="40">
        <f t="shared" si="2"/>
        <v>-44507060</v>
      </c>
      <c r="K19" s="42">
        <f t="shared" si="2"/>
        <v>-45642151</v>
      </c>
    </row>
    <row r="20" spans="1:11" ht="25.5">
      <c r="A20" s="44" t="s">
        <v>30</v>
      </c>
      <c r="B20" s="45">
        <v>21826843</v>
      </c>
      <c r="C20" s="46">
        <v>923180</v>
      </c>
      <c r="D20" s="47">
        <v>88959672</v>
      </c>
      <c r="E20" s="45">
        <v>27014000</v>
      </c>
      <c r="F20" s="46">
        <v>53835810</v>
      </c>
      <c r="G20" s="48">
        <v>53835810</v>
      </c>
      <c r="H20" s="49">
        <v>50911861</v>
      </c>
      <c r="I20" s="45">
        <v>33540350</v>
      </c>
      <c r="J20" s="46">
        <v>36461000</v>
      </c>
      <c r="K20" s="48">
        <v>31991250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-20151118</v>
      </c>
      <c r="C22" s="58">
        <f aca="true" t="shared" si="3" ref="C22:K22">SUM(C19:C21)</f>
        <v>812027</v>
      </c>
      <c r="D22" s="59">
        <f t="shared" si="3"/>
        <v>44285216</v>
      </c>
      <c r="E22" s="57">
        <f t="shared" si="3"/>
        <v>-19948788</v>
      </c>
      <c r="F22" s="58">
        <f t="shared" si="3"/>
        <v>13197344</v>
      </c>
      <c r="G22" s="60">
        <f t="shared" si="3"/>
        <v>13197344</v>
      </c>
      <c r="H22" s="61">
        <f t="shared" si="3"/>
        <v>-23799654</v>
      </c>
      <c r="I22" s="57">
        <f t="shared" si="3"/>
        <v>-11956265</v>
      </c>
      <c r="J22" s="58">
        <f t="shared" si="3"/>
        <v>-8046060</v>
      </c>
      <c r="K22" s="60">
        <f t="shared" si="3"/>
        <v>-13650901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-20151118</v>
      </c>
      <c r="C24" s="40">
        <f aca="true" t="shared" si="4" ref="C24:K24">SUM(C22:C23)</f>
        <v>812027</v>
      </c>
      <c r="D24" s="41">
        <f t="shared" si="4"/>
        <v>44285216</v>
      </c>
      <c r="E24" s="39">
        <f t="shared" si="4"/>
        <v>-19948788</v>
      </c>
      <c r="F24" s="40">
        <f t="shared" si="4"/>
        <v>13197344</v>
      </c>
      <c r="G24" s="42">
        <f t="shared" si="4"/>
        <v>13197344</v>
      </c>
      <c r="H24" s="43">
        <f t="shared" si="4"/>
        <v>-23799654</v>
      </c>
      <c r="I24" s="39">
        <f t="shared" si="4"/>
        <v>-11956265</v>
      </c>
      <c r="J24" s="40">
        <f t="shared" si="4"/>
        <v>-8046060</v>
      </c>
      <c r="K24" s="42">
        <f t="shared" si="4"/>
        <v>-13650901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16751834</v>
      </c>
      <c r="C27" s="7">
        <v>-13788948</v>
      </c>
      <c r="D27" s="69">
        <v>31970125</v>
      </c>
      <c r="E27" s="70">
        <v>27674000</v>
      </c>
      <c r="F27" s="7">
        <v>54652313</v>
      </c>
      <c r="G27" s="71">
        <v>54652313</v>
      </c>
      <c r="H27" s="72">
        <v>0</v>
      </c>
      <c r="I27" s="70">
        <v>37580350</v>
      </c>
      <c r="J27" s="7">
        <v>37491000</v>
      </c>
      <c r="K27" s="71">
        <v>33151250</v>
      </c>
    </row>
    <row r="28" spans="1:11" ht="13.5">
      <c r="A28" s="73" t="s">
        <v>34</v>
      </c>
      <c r="B28" s="6">
        <v>15435106</v>
      </c>
      <c r="C28" s="6">
        <v>-14869174</v>
      </c>
      <c r="D28" s="23">
        <v>0</v>
      </c>
      <c r="E28" s="24">
        <v>27064000</v>
      </c>
      <c r="F28" s="6">
        <v>53885813</v>
      </c>
      <c r="G28" s="25">
        <v>53885813</v>
      </c>
      <c r="H28" s="26">
        <v>0</v>
      </c>
      <c r="I28" s="24">
        <v>33540350</v>
      </c>
      <c r="J28" s="6">
        <v>36461000</v>
      </c>
      <c r="K28" s="25">
        <v>31991250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3150000</v>
      </c>
      <c r="J30" s="6">
        <v>0</v>
      </c>
      <c r="K30" s="25">
        <v>0</v>
      </c>
    </row>
    <row r="31" spans="1:11" ht="13.5">
      <c r="A31" s="22" t="s">
        <v>36</v>
      </c>
      <c r="B31" s="6">
        <v>1316728</v>
      </c>
      <c r="C31" s="6">
        <v>-130463</v>
      </c>
      <c r="D31" s="23">
        <v>0</v>
      </c>
      <c r="E31" s="24">
        <v>610000</v>
      </c>
      <c r="F31" s="6">
        <v>766500</v>
      </c>
      <c r="G31" s="25">
        <v>766500</v>
      </c>
      <c r="H31" s="26">
        <v>0</v>
      </c>
      <c r="I31" s="24">
        <v>890000</v>
      </c>
      <c r="J31" s="6">
        <v>1030000</v>
      </c>
      <c r="K31" s="25">
        <v>1160000</v>
      </c>
    </row>
    <row r="32" spans="1:11" ht="13.5">
      <c r="A32" s="33" t="s">
        <v>37</v>
      </c>
      <c r="B32" s="7">
        <f>SUM(B28:B31)</f>
        <v>16751834</v>
      </c>
      <c r="C32" s="7">
        <f aca="true" t="shared" si="5" ref="C32:K32">SUM(C28:C31)</f>
        <v>-14999637</v>
      </c>
      <c r="D32" s="69">
        <f t="shared" si="5"/>
        <v>0</v>
      </c>
      <c r="E32" s="70">
        <f t="shared" si="5"/>
        <v>27674000</v>
      </c>
      <c r="F32" s="7">
        <f t="shared" si="5"/>
        <v>54652313</v>
      </c>
      <c r="G32" s="71">
        <f t="shared" si="5"/>
        <v>54652313</v>
      </c>
      <c r="H32" s="72">
        <f t="shared" si="5"/>
        <v>0</v>
      </c>
      <c r="I32" s="70">
        <f t="shared" si="5"/>
        <v>37580350</v>
      </c>
      <c r="J32" s="7">
        <f t="shared" si="5"/>
        <v>37491000</v>
      </c>
      <c r="K32" s="71">
        <f t="shared" si="5"/>
        <v>33151250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37770423</v>
      </c>
      <c r="C35" s="6">
        <v>-8030154</v>
      </c>
      <c r="D35" s="23">
        <v>81037005</v>
      </c>
      <c r="E35" s="24">
        <v>-47622788</v>
      </c>
      <c r="F35" s="6">
        <v>40234790</v>
      </c>
      <c r="G35" s="25">
        <v>40234790</v>
      </c>
      <c r="H35" s="26">
        <v>-17736355</v>
      </c>
      <c r="I35" s="24">
        <v>48901000</v>
      </c>
      <c r="J35" s="6">
        <v>53150000</v>
      </c>
      <c r="K35" s="25">
        <v>57000000</v>
      </c>
    </row>
    <row r="36" spans="1:11" ht="13.5">
      <c r="A36" s="22" t="s">
        <v>40</v>
      </c>
      <c r="B36" s="6">
        <v>608250244</v>
      </c>
      <c r="C36" s="6">
        <v>16785816</v>
      </c>
      <c r="D36" s="23">
        <v>-6038511</v>
      </c>
      <c r="E36" s="24">
        <v>27674000</v>
      </c>
      <c r="F36" s="6">
        <v>688719772</v>
      </c>
      <c r="G36" s="25">
        <v>688719772</v>
      </c>
      <c r="H36" s="26">
        <v>24718701</v>
      </c>
      <c r="I36" s="24">
        <v>710661133</v>
      </c>
      <c r="J36" s="6">
        <v>701099433</v>
      </c>
      <c r="K36" s="25">
        <v>679739233</v>
      </c>
    </row>
    <row r="37" spans="1:11" ht="13.5">
      <c r="A37" s="22" t="s">
        <v>41</v>
      </c>
      <c r="B37" s="6">
        <v>38869529</v>
      </c>
      <c r="C37" s="6">
        <v>-4875780</v>
      </c>
      <c r="D37" s="23">
        <v>38646170</v>
      </c>
      <c r="E37" s="24">
        <v>0</v>
      </c>
      <c r="F37" s="6">
        <v>60930960</v>
      </c>
      <c r="G37" s="25">
        <v>60930960</v>
      </c>
      <c r="H37" s="26">
        <v>-8762117</v>
      </c>
      <c r="I37" s="24">
        <v>44600000</v>
      </c>
      <c r="J37" s="6">
        <v>48800000</v>
      </c>
      <c r="K37" s="25">
        <v>53050000</v>
      </c>
    </row>
    <row r="38" spans="1:11" ht="13.5">
      <c r="A38" s="22" t="s">
        <v>42</v>
      </c>
      <c r="B38" s="6">
        <v>59910050</v>
      </c>
      <c r="C38" s="6">
        <v>2300936</v>
      </c>
      <c r="D38" s="23">
        <v>-4914534</v>
      </c>
      <c r="E38" s="24">
        <v>0</v>
      </c>
      <c r="F38" s="6">
        <v>26083932</v>
      </c>
      <c r="G38" s="25">
        <v>26083932</v>
      </c>
      <c r="H38" s="26">
        <v>-5869941</v>
      </c>
      <c r="I38" s="24">
        <v>58500000</v>
      </c>
      <c r="J38" s="6">
        <v>58500000</v>
      </c>
      <c r="K38" s="25">
        <v>59500000</v>
      </c>
    </row>
    <row r="39" spans="1:11" ht="13.5">
      <c r="A39" s="22" t="s">
        <v>43</v>
      </c>
      <c r="B39" s="6">
        <v>547241088</v>
      </c>
      <c r="C39" s="6">
        <v>10518488</v>
      </c>
      <c r="D39" s="23">
        <v>-3018361</v>
      </c>
      <c r="E39" s="24">
        <v>0</v>
      </c>
      <c r="F39" s="6">
        <v>641939670</v>
      </c>
      <c r="G39" s="25">
        <v>641939670</v>
      </c>
      <c r="H39" s="26">
        <v>45414064</v>
      </c>
      <c r="I39" s="24">
        <v>656462133</v>
      </c>
      <c r="J39" s="6">
        <v>646949433</v>
      </c>
      <c r="K39" s="25">
        <v>624189233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13796396</v>
      </c>
      <c r="C42" s="6">
        <v>0</v>
      </c>
      <c r="D42" s="23">
        <v>7359</v>
      </c>
      <c r="E42" s="24">
        <v>168346172</v>
      </c>
      <c r="F42" s="6">
        <v>365998689</v>
      </c>
      <c r="G42" s="25">
        <v>365998689</v>
      </c>
      <c r="H42" s="26">
        <v>-74018629</v>
      </c>
      <c r="I42" s="24">
        <v>31635976</v>
      </c>
      <c r="J42" s="6">
        <v>43585608</v>
      </c>
      <c r="K42" s="25">
        <v>38411137</v>
      </c>
    </row>
    <row r="43" spans="1:11" ht="13.5">
      <c r="A43" s="22" t="s">
        <v>46</v>
      </c>
      <c r="B43" s="6">
        <v>-16054387</v>
      </c>
      <c r="C43" s="6">
        <v>185</v>
      </c>
      <c r="D43" s="23">
        <v>3234</v>
      </c>
      <c r="E43" s="24">
        <v>-27677419</v>
      </c>
      <c r="F43" s="6">
        <v>-2983</v>
      </c>
      <c r="G43" s="25">
        <v>-2983</v>
      </c>
      <c r="H43" s="26">
        <v>-382890</v>
      </c>
      <c r="I43" s="24">
        <v>-37580350</v>
      </c>
      <c r="J43" s="6">
        <v>-37491000</v>
      </c>
      <c r="K43" s="25">
        <v>-33151250</v>
      </c>
    </row>
    <row r="44" spans="1:11" ht="13.5">
      <c r="A44" s="22" t="s">
        <v>47</v>
      </c>
      <c r="B44" s="6">
        <v>-4925956</v>
      </c>
      <c r="C44" s="6">
        <v>-913</v>
      </c>
      <c r="D44" s="23">
        <v>100029</v>
      </c>
      <c r="E44" s="24">
        <v>-99116</v>
      </c>
      <c r="F44" s="6">
        <v>2709224</v>
      </c>
      <c r="G44" s="25">
        <v>2709224</v>
      </c>
      <c r="H44" s="26">
        <v>-2646481</v>
      </c>
      <c r="I44" s="24">
        <v>9259776</v>
      </c>
      <c r="J44" s="6">
        <v>-2450000</v>
      </c>
      <c r="K44" s="25">
        <v>-3450000</v>
      </c>
    </row>
    <row r="45" spans="1:11" ht="13.5">
      <c r="A45" s="33" t="s">
        <v>48</v>
      </c>
      <c r="B45" s="7">
        <v>6928628</v>
      </c>
      <c r="C45" s="7">
        <v>-728</v>
      </c>
      <c r="D45" s="69">
        <v>110622</v>
      </c>
      <c r="E45" s="70">
        <v>140569637</v>
      </c>
      <c r="F45" s="7">
        <v>396143141</v>
      </c>
      <c r="G45" s="71">
        <v>396143141</v>
      </c>
      <c r="H45" s="72">
        <v>-77048000</v>
      </c>
      <c r="I45" s="70">
        <v>3815402</v>
      </c>
      <c r="J45" s="7">
        <v>7919234</v>
      </c>
      <c r="K45" s="71">
        <v>10229121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6928628</v>
      </c>
      <c r="C48" s="6">
        <v>-1283229</v>
      </c>
      <c r="D48" s="23">
        <v>27595916</v>
      </c>
      <c r="E48" s="24">
        <v>-73372848</v>
      </c>
      <c r="F48" s="6">
        <v>2528999</v>
      </c>
      <c r="G48" s="25">
        <v>2528999</v>
      </c>
      <c r="H48" s="26">
        <v>-17764818</v>
      </c>
      <c r="I48" s="24">
        <v>1500000</v>
      </c>
      <c r="J48" s="6">
        <v>1500000</v>
      </c>
      <c r="K48" s="25">
        <v>2000000</v>
      </c>
    </row>
    <row r="49" spans="1:11" ht="13.5">
      <c r="A49" s="22" t="s">
        <v>51</v>
      </c>
      <c r="B49" s="6">
        <f>+B75</f>
        <v>4681047.155512273</v>
      </c>
      <c r="C49" s="6">
        <f aca="true" t="shared" si="6" ref="C49:K49">+C75</f>
        <v>-509662</v>
      </c>
      <c r="D49" s="23">
        <f t="shared" si="6"/>
        <v>36786717</v>
      </c>
      <c r="E49" s="24">
        <f t="shared" si="6"/>
        <v>-21706170.916931376</v>
      </c>
      <c r="F49" s="6">
        <f t="shared" si="6"/>
        <v>6858767.985007189</v>
      </c>
      <c r="G49" s="25">
        <f t="shared" si="6"/>
        <v>6858767.985007189</v>
      </c>
      <c r="H49" s="26">
        <f t="shared" si="6"/>
        <v>-9534855</v>
      </c>
      <c r="I49" s="24">
        <f t="shared" si="6"/>
        <v>-5235185.46842216</v>
      </c>
      <c r="J49" s="6">
        <f t="shared" si="6"/>
        <v>-5395827.300260492</v>
      </c>
      <c r="K49" s="25">
        <f t="shared" si="6"/>
        <v>-4494527.197996378</v>
      </c>
    </row>
    <row r="50" spans="1:11" ht="13.5">
      <c r="A50" s="33" t="s">
        <v>52</v>
      </c>
      <c r="B50" s="7">
        <f>+B48-B49</f>
        <v>2247580.8444877267</v>
      </c>
      <c r="C50" s="7">
        <f aca="true" t="shared" si="7" ref="C50:K50">+C48-C49</f>
        <v>-773567</v>
      </c>
      <c r="D50" s="69">
        <f t="shared" si="7"/>
        <v>-9190801</v>
      </c>
      <c r="E50" s="70">
        <f t="shared" si="7"/>
        <v>-51666677.083068624</v>
      </c>
      <c r="F50" s="7">
        <f t="shared" si="7"/>
        <v>-4329768.985007189</v>
      </c>
      <c r="G50" s="71">
        <f t="shared" si="7"/>
        <v>-4329768.985007189</v>
      </c>
      <c r="H50" s="72">
        <f t="shared" si="7"/>
        <v>-8229963</v>
      </c>
      <c r="I50" s="70">
        <f t="shared" si="7"/>
        <v>6735185.46842216</v>
      </c>
      <c r="J50" s="7">
        <f t="shared" si="7"/>
        <v>6895827.300260492</v>
      </c>
      <c r="K50" s="71">
        <f t="shared" si="7"/>
        <v>6494527.197996378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608243843</v>
      </c>
      <c r="C53" s="6">
        <v>-1589599</v>
      </c>
      <c r="D53" s="23">
        <v>-6035092</v>
      </c>
      <c r="E53" s="24">
        <v>27674000</v>
      </c>
      <c r="F53" s="6">
        <v>605749646</v>
      </c>
      <c r="G53" s="25">
        <v>605749646</v>
      </c>
      <c r="H53" s="26">
        <v>24721684</v>
      </c>
      <c r="I53" s="24">
        <v>627693990</v>
      </c>
      <c r="J53" s="6">
        <v>618132290</v>
      </c>
      <c r="K53" s="25">
        <v>596772090</v>
      </c>
    </row>
    <row r="54" spans="1:11" ht="13.5">
      <c r="A54" s="22" t="s">
        <v>55</v>
      </c>
      <c r="B54" s="6">
        <v>34803416</v>
      </c>
      <c r="C54" s="6">
        <v>0</v>
      </c>
      <c r="D54" s="23">
        <v>35051602</v>
      </c>
      <c r="E54" s="24">
        <v>42179290</v>
      </c>
      <c r="F54" s="6">
        <v>42479290</v>
      </c>
      <c r="G54" s="25">
        <v>42479290</v>
      </c>
      <c r="H54" s="26">
        <v>31374393</v>
      </c>
      <c r="I54" s="24">
        <v>42904090</v>
      </c>
      <c r="J54" s="6">
        <v>43333120</v>
      </c>
      <c r="K54" s="25">
        <v>43766470</v>
      </c>
    </row>
    <row r="55" spans="1:11" ht="13.5">
      <c r="A55" s="22" t="s">
        <v>56</v>
      </c>
      <c r="B55" s="6">
        <v>119780</v>
      </c>
      <c r="C55" s="6">
        <v>-383441</v>
      </c>
      <c r="D55" s="23">
        <v>31970125</v>
      </c>
      <c r="E55" s="24">
        <v>27434000</v>
      </c>
      <c r="F55" s="6">
        <v>49465523</v>
      </c>
      <c r="G55" s="25">
        <v>49465523</v>
      </c>
      <c r="H55" s="26">
        <v>0</v>
      </c>
      <c r="I55" s="24">
        <v>32480350</v>
      </c>
      <c r="J55" s="6">
        <v>36061000</v>
      </c>
      <c r="K55" s="25">
        <v>25484000</v>
      </c>
    </row>
    <row r="56" spans="1:11" ht="13.5">
      <c r="A56" s="22" t="s">
        <v>57</v>
      </c>
      <c r="B56" s="6">
        <v>3525512</v>
      </c>
      <c r="C56" s="6">
        <v>453603</v>
      </c>
      <c r="D56" s="23">
        <v>1777675</v>
      </c>
      <c r="E56" s="24">
        <v>2098370</v>
      </c>
      <c r="F56" s="6">
        <v>2374370</v>
      </c>
      <c r="G56" s="25">
        <v>2374370</v>
      </c>
      <c r="H56" s="26">
        <v>1565568</v>
      </c>
      <c r="I56" s="24">
        <v>2514090</v>
      </c>
      <c r="J56" s="6">
        <v>2639820</v>
      </c>
      <c r="K56" s="25">
        <v>2771860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12589000</v>
      </c>
      <c r="C59" s="6">
        <v>14225000</v>
      </c>
      <c r="D59" s="23">
        <v>15078500</v>
      </c>
      <c r="E59" s="24">
        <v>14772248</v>
      </c>
      <c r="F59" s="6">
        <v>15983210</v>
      </c>
      <c r="G59" s="25">
        <v>15983210</v>
      </c>
      <c r="H59" s="26">
        <v>15983210</v>
      </c>
      <c r="I59" s="24">
        <v>16727836</v>
      </c>
      <c r="J59" s="6">
        <v>17917291</v>
      </c>
      <c r="K59" s="25">
        <v>19199093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358</v>
      </c>
      <c r="C63" s="98">
        <v>358</v>
      </c>
      <c r="D63" s="99">
        <v>358</v>
      </c>
      <c r="E63" s="97">
        <v>358</v>
      </c>
      <c r="F63" s="98">
        <v>358</v>
      </c>
      <c r="G63" s="99">
        <v>358</v>
      </c>
      <c r="H63" s="100">
        <v>358</v>
      </c>
      <c r="I63" s="97">
        <v>358</v>
      </c>
      <c r="J63" s="98">
        <v>358</v>
      </c>
      <c r="K63" s="99">
        <v>358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0.8840554408123721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0.84295612969179</v>
      </c>
      <c r="F70" s="5">
        <f t="shared" si="8"/>
        <v>0.8709417399073616</v>
      </c>
      <c r="G70" s="5">
        <f t="shared" si="8"/>
        <v>0.8709417399073616</v>
      </c>
      <c r="H70" s="5">
        <f t="shared" si="8"/>
        <v>0</v>
      </c>
      <c r="I70" s="5">
        <f t="shared" si="8"/>
        <v>0.939895336270047</v>
      </c>
      <c r="J70" s="5">
        <f t="shared" si="8"/>
        <v>0.940155922315946</v>
      </c>
      <c r="K70" s="5">
        <f t="shared" si="8"/>
        <v>0.9399724194381344</v>
      </c>
    </row>
    <row r="71" spans="1:11" ht="12.75" hidden="1">
      <c r="A71" s="2" t="s">
        <v>120</v>
      </c>
      <c r="B71" s="2">
        <f>+B83</f>
        <v>114780798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143178292</v>
      </c>
      <c r="F71" s="2">
        <f t="shared" si="9"/>
        <v>155040389</v>
      </c>
      <c r="G71" s="2">
        <f t="shared" si="9"/>
        <v>155040389</v>
      </c>
      <c r="H71" s="2">
        <f t="shared" si="9"/>
        <v>0</v>
      </c>
      <c r="I71" s="2">
        <f t="shared" si="9"/>
        <v>177964896</v>
      </c>
      <c r="J71" s="2">
        <f t="shared" si="9"/>
        <v>190539135</v>
      </c>
      <c r="K71" s="2">
        <f t="shared" si="9"/>
        <v>202434171</v>
      </c>
    </row>
    <row r="72" spans="1:11" ht="12.75" hidden="1">
      <c r="A72" s="2" t="s">
        <v>121</v>
      </c>
      <c r="B72" s="2">
        <f>+B77</f>
        <v>129834389</v>
      </c>
      <c r="C72" s="2">
        <f aca="true" t="shared" si="10" ref="C72:K72">+C77</f>
        <v>-5634946</v>
      </c>
      <c r="D72" s="2">
        <f t="shared" si="10"/>
        <v>137298970</v>
      </c>
      <c r="E72" s="2">
        <f t="shared" si="10"/>
        <v>169852602</v>
      </c>
      <c r="F72" s="2">
        <f t="shared" si="10"/>
        <v>178014650</v>
      </c>
      <c r="G72" s="2">
        <f t="shared" si="10"/>
        <v>178014650</v>
      </c>
      <c r="H72" s="2">
        <f t="shared" si="10"/>
        <v>158127638</v>
      </c>
      <c r="I72" s="2">
        <f t="shared" si="10"/>
        <v>189345440</v>
      </c>
      <c r="J72" s="2">
        <f t="shared" si="10"/>
        <v>202667590</v>
      </c>
      <c r="K72" s="2">
        <f t="shared" si="10"/>
        <v>215361820</v>
      </c>
    </row>
    <row r="73" spans="1:11" ht="12.75" hidden="1">
      <c r="A73" s="2" t="s">
        <v>122</v>
      </c>
      <c r="B73" s="2">
        <f>+B74</f>
        <v>-29681557.666666675</v>
      </c>
      <c r="C73" s="2">
        <f aca="true" t="shared" si="11" ref="C73:K73">+(C78+C80+C81+C82)-(B78+B80+B81+B82)</f>
        <v>-36788805</v>
      </c>
      <c r="D73" s="2">
        <f t="shared" si="11"/>
        <v>12834545</v>
      </c>
      <c r="E73" s="2">
        <f t="shared" si="11"/>
        <v>19814411</v>
      </c>
      <c r="F73" s="2">
        <f>+(F78+F80+F81+F82)-(D78+D80+D81+D82)</f>
        <v>21834561</v>
      </c>
      <c r="G73" s="2">
        <f>+(G78+G80+G81+G82)-(D78+D80+D81+D82)</f>
        <v>21834561</v>
      </c>
      <c r="H73" s="2">
        <f>+(H78+H80+H81+H82)-(D78+D80+D81+D82)</f>
        <v>2774460</v>
      </c>
      <c r="I73" s="2">
        <f>+(I78+I80+I81+I82)-(E78+E80+E81+E82)</f>
        <v>20250940</v>
      </c>
      <c r="J73" s="2">
        <f t="shared" si="11"/>
        <v>4199000</v>
      </c>
      <c r="K73" s="2">
        <f t="shared" si="11"/>
        <v>3200000</v>
      </c>
    </row>
    <row r="74" spans="1:11" ht="12.75" hidden="1">
      <c r="A74" s="2" t="s">
        <v>123</v>
      </c>
      <c r="B74" s="2">
        <f>+TREND(C74:E74)</f>
        <v>-29681557.666666675</v>
      </c>
      <c r="C74" s="2">
        <f>+C73</f>
        <v>-36788805</v>
      </c>
      <c r="D74" s="2">
        <f aca="true" t="shared" si="12" ref="D74:K74">+D73</f>
        <v>12834545</v>
      </c>
      <c r="E74" s="2">
        <f t="shared" si="12"/>
        <v>19814411</v>
      </c>
      <c r="F74" s="2">
        <f t="shared" si="12"/>
        <v>21834561</v>
      </c>
      <c r="G74" s="2">
        <f t="shared" si="12"/>
        <v>21834561</v>
      </c>
      <c r="H74" s="2">
        <f t="shared" si="12"/>
        <v>2774460</v>
      </c>
      <c r="I74" s="2">
        <f t="shared" si="12"/>
        <v>20250940</v>
      </c>
      <c r="J74" s="2">
        <f t="shared" si="12"/>
        <v>4199000</v>
      </c>
      <c r="K74" s="2">
        <f t="shared" si="12"/>
        <v>3200000</v>
      </c>
    </row>
    <row r="75" spans="1:11" ht="12.75" hidden="1">
      <c r="A75" s="2" t="s">
        <v>124</v>
      </c>
      <c r="B75" s="2">
        <f>+B84-(((B80+B81+B78)*B70)-B79)</f>
        <v>4681047.155512273</v>
      </c>
      <c r="C75" s="2">
        <f aca="true" t="shared" si="13" ref="C75:K75">+C84-(((C80+C81+C78)*C70)-C79)</f>
        <v>-509662</v>
      </c>
      <c r="D75" s="2">
        <f t="shared" si="13"/>
        <v>36786717</v>
      </c>
      <c r="E75" s="2">
        <f t="shared" si="13"/>
        <v>-21706170.916931376</v>
      </c>
      <c r="F75" s="2">
        <f t="shared" si="13"/>
        <v>6858767.985007189</v>
      </c>
      <c r="G75" s="2">
        <f t="shared" si="13"/>
        <v>6858767.985007189</v>
      </c>
      <c r="H75" s="2">
        <f t="shared" si="13"/>
        <v>-9534855</v>
      </c>
      <c r="I75" s="2">
        <f t="shared" si="13"/>
        <v>-5235185.46842216</v>
      </c>
      <c r="J75" s="2">
        <f t="shared" si="13"/>
        <v>-5395827.300260492</v>
      </c>
      <c r="K75" s="2">
        <f t="shared" si="13"/>
        <v>-4494527.197996378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129834389</v>
      </c>
      <c r="C77" s="3">
        <v>-5634946</v>
      </c>
      <c r="D77" s="3">
        <v>137298970</v>
      </c>
      <c r="E77" s="3">
        <v>169852602</v>
      </c>
      <c r="F77" s="3">
        <v>178014650</v>
      </c>
      <c r="G77" s="3">
        <v>178014650</v>
      </c>
      <c r="H77" s="3">
        <v>158127638</v>
      </c>
      <c r="I77" s="3">
        <v>189345440</v>
      </c>
      <c r="J77" s="3">
        <v>202667590</v>
      </c>
      <c r="K77" s="3">
        <v>215361820</v>
      </c>
    </row>
    <row r="78" spans="1:11" ht="12.75" hidden="1">
      <c r="A78" s="1" t="s">
        <v>67</v>
      </c>
      <c r="B78" s="3">
        <v>6401</v>
      </c>
      <c r="C78" s="3">
        <v>-185</v>
      </c>
      <c r="D78" s="3">
        <v>-3419</v>
      </c>
      <c r="E78" s="3">
        <v>0</v>
      </c>
      <c r="F78" s="3">
        <v>2983</v>
      </c>
      <c r="G78" s="3">
        <v>2983</v>
      </c>
      <c r="H78" s="3">
        <v>-2983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31102508</v>
      </c>
      <c r="C79" s="3">
        <v>-509662</v>
      </c>
      <c r="D79" s="3">
        <v>36786717</v>
      </c>
      <c r="E79" s="3">
        <v>0</v>
      </c>
      <c r="F79" s="3">
        <v>31045003</v>
      </c>
      <c r="G79" s="3">
        <v>31045003</v>
      </c>
      <c r="H79" s="3">
        <v>-9534855</v>
      </c>
      <c r="I79" s="3">
        <v>38000000</v>
      </c>
      <c r="J79" s="3">
        <v>41800000</v>
      </c>
      <c r="K79" s="3">
        <v>45700000</v>
      </c>
    </row>
    <row r="80" spans="1:11" ht="12.75" hidden="1">
      <c r="A80" s="1" t="s">
        <v>69</v>
      </c>
      <c r="B80" s="3">
        <v>22444353</v>
      </c>
      <c r="C80" s="3">
        <v>-5448237</v>
      </c>
      <c r="D80" s="3">
        <v>4888314</v>
      </c>
      <c r="E80" s="3">
        <v>25750060</v>
      </c>
      <c r="F80" s="3">
        <v>21549556</v>
      </c>
      <c r="G80" s="3">
        <v>21549556</v>
      </c>
      <c r="H80" s="3">
        <v>4945658</v>
      </c>
      <c r="I80" s="3">
        <v>38000000</v>
      </c>
      <c r="J80" s="3">
        <v>42000000</v>
      </c>
      <c r="K80" s="3">
        <v>45000000</v>
      </c>
    </row>
    <row r="81" spans="1:11" ht="12.75" hidden="1">
      <c r="A81" s="1" t="s">
        <v>70</v>
      </c>
      <c r="B81" s="3">
        <v>7435902</v>
      </c>
      <c r="C81" s="3">
        <v>-1450474</v>
      </c>
      <c r="D81" s="3">
        <v>1050754</v>
      </c>
      <c r="E81" s="3">
        <v>0</v>
      </c>
      <c r="F81" s="3">
        <v>6217671</v>
      </c>
      <c r="G81" s="3">
        <v>6217671</v>
      </c>
      <c r="H81" s="3">
        <v>3767434</v>
      </c>
      <c r="I81" s="3">
        <v>8000000</v>
      </c>
      <c r="J81" s="3">
        <v>8200000</v>
      </c>
      <c r="K81" s="3">
        <v>8400000</v>
      </c>
    </row>
    <row r="82" spans="1:11" ht="12.75" hidden="1">
      <c r="A82" s="1" t="s">
        <v>71</v>
      </c>
      <c r="B82" s="3">
        <v>3253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1000</v>
      </c>
      <c r="J82" s="3">
        <v>0</v>
      </c>
      <c r="K82" s="3">
        <v>0</v>
      </c>
    </row>
    <row r="83" spans="1:11" ht="12.75" hidden="1">
      <c r="A83" s="1" t="s">
        <v>72</v>
      </c>
      <c r="B83" s="3">
        <v>114780798</v>
      </c>
      <c r="C83" s="3">
        <v>0</v>
      </c>
      <c r="D83" s="3">
        <v>0</v>
      </c>
      <c r="E83" s="3">
        <v>143178292</v>
      </c>
      <c r="F83" s="3">
        <v>155040389</v>
      </c>
      <c r="G83" s="3">
        <v>155040389</v>
      </c>
      <c r="H83" s="3">
        <v>0</v>
      </c>
      <c r="I83" s="3">
        <v>177964896</v>
      </c>
      <c r="J83" s="3">
        <v>190539135</v>
      </c>
      <c r="K83" s="3">
        <v>202434171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62565920</v>
      </c>
      <c r="C5" s="6">
        <v>66277505</v>
      </c>
      <c r="D5" s="23">
        <v>71995423</v>
      </c>
      <c r="E5" s="24">
        <v>81496197</v>
      </c>
      <c r="F5" s="6">
        <v>81496197</v>
      </c>
      <c r="G5" s="25">
        <v>81496197</v>
      </c>
      <c r="H5" s="26">
        <v>93722079</v>
      </c>
      <c r="I5" s="24">
        <v>98586588</v>
      </c>
      <c r="J5" s="6">
        <v>104501784</v>
      </c>
      <c r="K5" s="25">
        <v>110771894</v>
      </c>
    </row>
    <row r="6" spans="1:11" ht="13.5">
      <c r="A6" s="22" t="s">
        <v>19</v>
      </c>
      <c r="B6" s="6">
        <v>230100919</v>
      </c>
      <c r="C6" s="6">
        <v>224896525</v>
      </c>
      <c r="D6" s="23">
        <v>259654188</v>
      </c>
      <c r="E6" s="24">
        <v>269667012</v>
      </c>
      <c r="F6" s="6">
        <v>300445913</v>
      </c>
      <c r="G6" s="25">
        <v>300445913</v>
      </c>
      <c r="H6" s="26">
        <v>241656016</v>
      </c>
      <c r="I6" s="24">
        <v>298819476</v>
      </c>
      <c r="J6" s="6">
        <v>310902288</v>
      </c>
      <c r="K6" s="25">
        <v>323710058</v>
      </c>
    </row>
    <row r="7" spans="1:11" ht="13.5">
      <c r="A7" s="22" t="s">
        <v>20</v>
      </c>
      <c r="B7" s="6">
        <v>1086258</v>
      </c>
      <c r="C7" s="6">
        <v>991704</v>
      </c>
      <c r="D7" s="23">
        <v>2905857</v>
      </c>
      <c r="E7" s="24">
        <v>2000000</v>
      </c>
      <c r="F7" s="6">
        <v>4000000</v>
      </c>
      <c r="G7" s="25">
        <v>4000000</v>
      </c>
      <c r="H7" s="26">
        <v>1450709</v>
      </c>
      <c r="I7" s="24">
        <v>3500004</v>
      </c>
      <c r="J7" s="6">
        <v>3500004</v>
      </c>
      <c r="K7" s="25">
        <v>3500000</v>
      </c>
    </row>
    <row r="8" spans="1:11" ht="13.5">
      <c r="A8" s="22" t="s">
        <v>21</v>
      </c>
      <c r="B8" s="6">
        <v>86420509</v>
      </c>
      <c r="C8" s="6">
        <v>96636369</v>
      </c>
      <c r="D8" s="23">
        <v>147968428</v>
      </c>
      <c r="E8" s="24">
        <v>104888799</v>
      </c>
      <c r="F8" s="6">
        <v>106527799</v>
      </c>
      <c r="G8" s="25">
        <v>106527799</v>
      </c>
      <c r="H8" s="26">
        <v>101572272</v>
      </c>
      <c r="I8" s="24">
        <v>114067604</v>
      </c>
      <c r="J8" s="6">
        <v>118729812</v>
      </c>
      <c r="K8" s="25">
        <v>125560888</v>
      </c>
    </row>
    <row r="9" spans="1:11" ht="13.5">
      <c r="A9" s="22" t="s">
        <v>22</v>
      </c>
      <c r="B9" s="6">
        <v>44037318</v>
      </c>
      <c r="C9" s="6">
        <v>13457386</v>
      </c>
      <c r="D9" s="23">
        <v>51927154</v>
      </c>
      <c r="E9" s="24">
        <v>26367532</v>
      </c>
      <c r="F9" s="6">
        <v>51320191</v>
      </c>
      <c r="G9" s="25">
        <v>51320191</v>
      </c>
      <c r="H9" s="26">
        <v>40955266</v>
      </c>
      <c r="I9" s="24">
        <v>54180176</v>
      </c>
      <c r="J9" s="6">
        <v>56652228</v>
      </c>
      <c r="K9" s="25">
        <v>59272620</v>
      </c>
    </row>
    <row r="10" spans="1:11" ht="25.5">
      <c r="A10" s="27" t="s">
        <v>114</v>
      </c>
      <c r="B10" s="28">
        <f>SUM(B5:B9)</f>
        <v>424210924</v>
      </c>
      <c r="C10" s="29">
        <f aca="true" t="shared" si="0" ref="C10:K10">SUM(C5:C9)</f>
        <v>402259489</v>
      </c>
      <c r="D10" s="30">
        <f t="shared" si="0"/>
        <v>534451050</v>
      </c>
      <c r="E10" s="28">
        <f t="shared" si="0"/>
        <v>484419540</v>
      </c>
      <c r="F10" s="29">
        <f t="shared" si="0"/>
        <v>543790100</v>
      </c>
      <c r="G10" s="31">
        <f t="shared" si="0"/>
        <v>543790100</v>
      </c>
      <c r="H10" s="32">
        <f t="shared" si="0"/>
        <v>479356342</v>
      </c>
      <c r="I10" s="28">
        <f t="shared" si="0"/>
        <v>569153848</v>
      </c>
      <c r="J10" s="29">
        <f t="shared" si="0"/>
        <v>594286116</v>
      </c>
      <c r="K10" s="31">
        <f t="shared" si="0"/>
        <v>622815460</v>
      </c>
    </row>
    <row r="11" spans="1:11" ht="13.5">
      <c r="A11" s="22" t="s">
        <v>23</v>
      </c>
      <c r="B11" s="6">
        <v>178486829</v>
      </c>
      <c r="C11" s="6">
        <v>156274962</v>
      </c>
      <c r="D11" s="23">
        <v>165707276</v>
      </c>
      <c r="E11" s="24">
        <v>189304960</v>
      </c>
      <c r="F11" s="6">
        <v>187859960</v>
      </c>
      <c r="G11" s="25">
        <v>187859960</v>
      </c>
      <c r="H11" s="26">
        <v>183916850</v>
      </c>
      <c r="I11" s="24">
        <v>198818004</v>
      </c>
      <c r="J11" s="6">
        <v>210750900</v>
      </c>
      <c r="K11" s="25">
        <v>223374347</v>
      </c>
    </row>
    <row r="12" spans="1:11" ht="13.5">
      <c r="A12" s="22" t="s">
        <v>24</v>
      </c>
      <c r="B12" s="6">
        <v>9636574</v>
      </c>
      <c r="C12" s="6">
        <v>10314585</v>
      </c>
      <c r="D12" s="23">
        <v>10675511</v>
      </c>
      <c r="E12" s="24">
        <v>12016880</v>
      </c>
      <c r="F12" s="6">
        <v>12016880</v>
      </c>
      <c r="G12" s="25">
        <v>12016880</v>
      </c>
      <c r="H12" s="26">
        <v>11328527</v>
      </c>
      <c r="I12" s="24">
        <v>12700020</v>
      </c>
      <c r="J12" s="6">
        <v>13480020</v>
      </c>
      <c r="K12" s="25">
        <v>14379000</v>
      </c>
    </row>
    <row r="13" spans="1:11" ht="13.5">
      <c r="A13" s="22" t="s">
        <v>115</v>
      </c>
      <c r="B13" s="6">
        <v>30590911</v>
      </c>
      <c r="C13" s="6">
        <v>34736851</v>
      </c>
      <c r="D13" s="23">
        <v>30957165</v>
      </c>
      <c r="E13" s="24">
        <v>33500000</v>
      </c>
      <c r="F13" s="6">
        <v>32050000</v>
      </c>
      <c r="G13" s="25">
        <v>32050000</v>
      </c>
      <c r="H13" s="26">
        <v>0</v>
      </c>
      <c r="I13" s="24">
        <v>33500004</v>
      </c>
      <c r="J13" s="6">
        <v>35899992</v>
      </c>
      <c r="K13" s="25">
        <v>38100000</v>
      </c>
    </row>
    <row r="14" spans="1:11" ht="13.5">
      <c r="A14" s="22" t="s">
        <v>25</v>
      </c>
      <c r="B14" s="6">
        <v>33371275</v>
      </c>
      <c r="C14" s="6">
        <v>6290016</v>
      </c>
      <c r="D14" s="23">
        <v>24216021</v>
      </c>
      <c r="E14" s="24">
        <v>10500000</v>
      </c>
      <c r="F14" s="6">
        <v>10500000</v>
      </c>
      <c r="G14" s="25">
        <v>10500000</v>
      </c>
      <c r="H14" s="26">
        <v>7894570</v>
      </c>
      <c r="I14" s="24">
        <v>10000008</v>
      </c>
      <c r="J14" s="6">
        <v>9000000</v>
      </c>
      <c r="K14" s="25">
        <v>8000000</v>
      </c>
    </row>
    <row r="15" spans="1:11" ht="13.5">
      <c r="A15" s="22" t="s">
        <v>26</v>
      </c>
      <c r="B15" s="6">
        <v>116134896</v>
      </c>
      <c r="C15" s="6">
        <v>122354683</v>
      </c>
      <c r="D15" s="23">
        <v>109396158</v>
      </c>
      <c r="E15" s="24">
        <v>124200300</v>
      </c>
      <c r="F15" s="6">
        <v>126768300</v>
      </c>
      <c r="G15" s="25">
        <v>126768300</v>
      </c>
      <c r="H15" s="26">
        <v>109286770</v>
      </c>
      <c r="I15" s="24">
        <v>142462488</v>
      </c>
      <c r="J15" s="6">
        <v>148152504</v>
      </c>
      <c r="K15" s="25">
        <v>155652500</v>
      </c>
    </row>
    <row r="16" spans="1:11" ht="13.5">
      <c r="A16" s="22" t="s">
        <v>21</v>
      </c>
      <c r="B16" s="6">
        <v>23279709</v>
      </c>
      <c r="C16" s="6">
        <v>1422705</v>
      </c>
      <c r="D16" s="23">
        <v>2713</v>
      </c>
      <c r="E16" s="24">
        <v>150000</v>
      </c>
      <c r="F16" s="6">
        <v>100000</v>
      </c>
      <c r="G16" s="25">
        <v>100000</v>
      </c>
      <c r="H16" s="26">
        <v>0</v>
      </c>
      <c r="I16" s="24">
        <v>99996</v>
      </c>
      <c r="J16" s="6">
        <v>99996</v>
      </c>
      <c r="K16" s="25">
        <v>100000</v>
      </c>
    </row>
    <row r="17" spans="1:11" ht="13.5">
      <c r="A17" s="22" t="s">
        <v>27</v>
      </c>
      <c r="B17" s="6">
        <v>125114147</v>
      </c>
      <c r="C17" s="6">
        <v>175331250</v>
      </c>
      <c r="D17" s="23">
        <v>203235375</v>
      </c>
      <c r="E17" s="24">
        <v>114387330</v>
      </c>
      <c r="F17" s="6">
        <v>116403330</v>
      </c>
      <c r="G17" s="25">
        <v>116403330</v>
      </c>
      <c r="H17" s="26">
        <v>57419067</v>
      </c>
      <c r="I17" s="24">
        <v>103817016</v>
      </c>
      <c r="J17" s="6">
        <v>101957988</v>
      </c>
      <c r="K17" s="25">
        <v>104428000</v>
      </c>
    </row>
    <row r="18" spans="1:11" ht="13.5">
      <c r="A18" s="33" t="s">
        <v>28</v>
      </c>
      <c r="B18" s="34">
        <f>SUM(B11:B17)</f>
        <v>516614341</v>
      </c>
      <c r="C18" s="35">
        <f aca="true" t="shared" si="1" ref="C18:K18">SUM(C11:C17)</f>
        <v>506725052</v>
      </c>
      <c r="D18" s="36">
        <f t="shared" si="1"/>
        <v>544190219</v>
      </c>
      <c r="E18" s="34">
        <f t="shared" si="1"/>
        <v>484059470</v>
      </c>
      <c r="F18" s="35">
        <f t="shared" si="1"/>
        <v>485698470</v>
      </c>
      <c r="G18" s="37">
        <f t="shared" si="1"/>
        <v>485698470</v>
      </c>
      <c r="H18" s="38">
        <f t="shared" si="1"/>
        <v>369845784</v>
      </c>
      <c r="I18" s="34">
        <f t="shared" si="1"/>
        <v>501397536</v>
      </c>
      <c r="J18" s="35">
        <f t="shared" si="1"/>
        <v>519341400</v>
      </c>
      <c r="K18" s="37">
        <f t="shared" si="1"/>
        <v>544033847</v>
      </c>
    </row>
    <row r="19" spans="1:11" ht="13.5">
      <c r="A19" s="33" t="s">
        <v>29</v>
      </c>
      <c r="B19" s="39">
        <f>+B10-B18</f>
        <v>-92403417</v>
      </c>
      <c r="C19" s="40">
        <f aca="true" t="shared" si="2" ref="C19:K19">+C10-C18</f>
        <v>-104465563</v>
      </c>
      <c r="D19" s="41">
        <f t="shared" si="2"/>
        <v>-9739169</v>
      </c>
      <c r="E19" s="39">
        <f t="shared" si="2"/>
        <v>360070</v>
      </c>
      <c r="F19" s="40">
        <f t="shared" si="2"/>
        <v>58091630</v>
      </c>
      <c r="G19" s="42">
        <f t="shared" si="2"/>
        <v>58091630</v>
      </c>
      <c r="H19" s="43">
        <f t="shared" si="2"/>
        <v>109510558</v>
      </c>
      <c r="I19" s="39">
        <f t="shared" si="2"/>
        <v>67756312</v>
      </c>
      <c r="J19" s="40">
        <f t="shared" si="2"/>
        <v>74944716</v>
      </c>
      <c r="K19" s="42">
        <f t="shared" si="2"/>
        <v>78781613</v>
      </c>
    </row>
    <row r="20" spans="1:11" ht="25.5">
      <c r="A20" s="44" t="s">
        <v>30</v>
      </c>
      <c r="B20" s="45">
        <v>27884406</v>
      </c>
      <c r="C20" s="46">
        <v>39045812</v>
      </c>
      <c r="D20" s="47">
        <v>4295215</v>
      </c>
      <c r="E20" s="45">
        <v>43700789</v>
      </c>
      <c r="F20" s="46">
        <v>95559927</v>
      </c>
      <c r="G20" s="48">
        <v>95559927</v>
      </c>
      <c r="H20" s="49">
        <v>58362110</v>
      </c>
      <c r="I20" s="45">
        <v>43047000</v>
      </c>
      <c r="J20" s="46">
        <v>55623744</v>
      </c>
      <c r="K20" s="48">
        <v>55976700</v>
      </c>
    </row>
    <row r="21" spans="1:11" ht="63.75">
      <c r="A21" s="50" t="s">
        <v>116</v>
      </c>
      <c r="B21" s="51">
        <v>0</v>
      </c>
      <c r="C21" s="52">
        <v>3758961</v>
      </c>
      <c r="D21" s="53">
        <v>527428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-64519011</v>
      </c>
      <c r="C22" s="58">
        <f aca="true" t="shared" si="3" ref="C22:K22">SUM(C19:C21)</f>
        <v>-61660790</v>
      </c>
      <c r="D22" s="59">
        <f t="shared" si="3"/>
        <v>-4916526</v>
      </c>
      <c r="E22" s="57">
        <f t="shared" si="3"/>
        <v>44060859</v>
      </c>
      <c r="F22" s="58">
        <f t="shared" si="3"/>
        <v>153651557</v>
      </c>
      <c r="G22" s="60">
        <f t="shared" si="3"/>
        <v>153651557</v>
      </c>
      <c r="H22" s="61">
        <f t="shared" si="3"/>
        <v>167872668</v>
      </c>
      <c r="I22" s="57">
        <f t="shared" si="3"/>
        <v>110803312</v>
      </c>
      <c r="J22" s="58">
        <f t="shared" si="3"/>
        <v>130568460</v>
      </c>
      <c r="K22" s="60">
        <f t="shared" si="3"/>
        <v>134758313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-64519011</v>
      </c>
      <c r="C24" s="40">
        <f aca="true" t="shared" si="4" ref="C24:K24">SUM(C22:C23)</f>
        <v>-61660790</v>
      </c>
      <c r="D24" s="41">
        <f t="shared" si="4"/>
        <v>-4916526</v>
      </c>
      <c r="E24" s="39">
        <f t="shared" si="4"/>
        <v>44060859</v>
      </c>
      <c r="F24" s="40">
        <f t="shared" si="4"/>
        <v>153651557</v>
      </c>
      <c r="G24" s="42">
        <f t="shared" si="4"/>
        <v>153651557</v>
      </c>
      <c r="H24" s="43">
        <f t="shared" si="4"/>
        <v>167872668</v>
      </c>
      <c r="I24" s="39">
        <f t="shared" si="4"/>
        <v>110803312</v>
      </c>
      <c r="J24" s="40">
        <f t="shared" si="4"/>
        <v>130568460</v>
      </c>
      <c r="K24" s="42">
        <f t="shared" si="4"/>
        <v>134758313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292210</v>
      </c>
      <c r="C27" s="7">
        <v>25429962</v>
      </c>
      <c r="D27" s="69">
        <v>30895</v>
      </c>
      <c r="E27" s="70">
        <v>39068739</v>
      </c>
      <c r="F27" s="7">
        <v>86163643</v>
      </c>
      <c r="G27" s="71">
        <v>86163643</v>
      </c>
      <c r="H27" s="72">
        <v>50216597</v>
      </c>
      <c r="I27" s="70">
        <v>41260672</v>
      </c>
      <c r="J27" s="7">
        <v>47368582</v>
      </c>
      <c r="K27" s="71">
        <v>48675407</v>
      </c>
    </row>
    <row r="28" spans="1:11" ht="13.5">
      <c r="A28" s="73" t="s">
        <v>34</v>
      </c>
      <c r="B28" s="6">
        <v>292210</v>
      </c>
      <c r="C28" s="6">
        <v>25070996</v>
      </c>
      <c r="D28" s="23">
        <v>0</v>
      </c>
      <c r="E28" s="24">
        <v>37547000</v>
      </c>
      <c r="F28" s="6">
        <v>83163642</v>
      </c>
      <c r="G28" s="25">
        <v>83163642</v>
      </c>
      <c r="H28" s="26">
        <v>0</v>
      </c>
      <c r="I28" s="24">
        <v>38082192</v>
      </c>
      <c r="J28" s="6">
        <v>47368582</v>
      </c>
      <c r="K28" s="25">
        <v>48675407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1521739</v>
      </c>
      <c r="F31" s="6">
        <v>3000001</v>
      </c>
      <c r="G31" s="25">
        <v>3000001</v>
      </c>
      <c r="H31" s="26">
        <v>0</v>
      </c>
      <c r="I31" s="24">
        <v>3178480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292210</v>
      </c>
      <c r="C32" s="7">
        <f aca="true" t="shared" si="5" ref="C32:K32">SUM(C28:C31)</f>
        <v>25070996</v>
      </c>
      <c r="D32" s="69">
        <f t="shared" si="5"/>
        <v>0</v>
      </c>
      <c r="E32" s="70">
        <f t="shared" si="5"/>
        <v>39068739</v>
      </c>
      <c r="F32" s="7">
        <f t="shared" si="5"/>
        <v>86163643</v>
      </c>
      <c r="G32" s="71">
        <f t="shared" si="5"/>
        <v>86163643</v>
      </c>
      <c r="H32" s="72">
        <f t="shared" si="5"/>
        <v>0</v>
      </c>
      <c r="I32" s="70">
        <f t="shared" si="5"/>
        <v>41260672</v>
      </c>
      <c r="J32" s="7">
        <f t="shared" si="5"/>
        <v>47368582</v>
      </c>
      <c r="K32" s="71">
        <f t="shared" si="5"/>
        <v>48675407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91627125</v>
      </c>
      <c r="C35" s="6">
        <v>94444278</v>
      </c>
      <c r="D35" s="23">
        <v>201917952</v>
      </c>
      <c r="E35" s="24">
        <v>224871356</v>
      </c>
      <c r="F35" s="6">
        <v>194210668</v>
      </c>
      <c r="G35" s="25">
        <v>194210668</v>
      </c>
      <c r="H35" s="26">
        <v>311835202</v>
      </c>
      <c r="I35" s="24">
        <v>203954691</v>
      </c>
      <c r="J35" s="6">
        <v>148827093</v>
      </c>
      <c r="K35" s="25">
        <v>155371092</v>
      </c>
    </row>
    <row r="36" spans="1:11" ht="13.5">
      <c r="A36" s="22" t="s">
        <v>40</v>
      </c>
      <c r="B36" s="6">
        <v>1045376469</v>
      </c>
      <c r="C36" s="6">
        <v>1049817195</v>
      </c>
      <c r="D36" s="23">
        <v>1049361777</v>
      </c>
      <c r="E36" s="24">
        <v>904555539</v>
      </c>
      <c r="F36" s="6">
        <v>942368197</v>
      </c>
      <c r="G36" s="25">
        <v>942368197</v>
      </c>
      <c r="H36" s="26">
        <v>1090387851</v>
      </c>
      <c r="I36" s="24">
        <v>1136688028</v>
      </c>
      <c r="J36" s="6">
        <v>1196842320</v>
      </c>
      <c r="K36" s="25">
        <v>1255217821</v>
      </c>
    </row>
    <row r="37" spans="1:11" ht="13.5">
      <c r="A37" s="22" t="s">
        <v>41</v>
      </c>
      <c r="B37" s="6">
        <v>249809476</v>
      </c>
      <c r="C37" s="6">
        <v>315551283</v>
      </c>
      <c r="D37" s="23">
        <v>354027787</v>
      </c>
      <c r="E37" s="24">
        <v>227616681</v>
      </c>
      <c r="F37" s="6">
        <v>147616681</v>
      </c>
      <c r="G37" s="25">
        <v>147616681</v>
      </c>
      <c r="H37" s="26">
        <v>339330451</v>
      </c>
      <c r="I37" s="24">
        <v>109852781</v>
      </c>
      <c r="J37" s="6">
        <v>-3135005</v>
      </c>
      <c r="K37" s="25">
        <v>-4454326</v>
      </c>
    </row>
    <row r="38" spans="1:11" ht="13.5">
      <c r="A38" s="22" t="s">
        <v>42</v>
      </c>
      <c r="B38" s="6">
        <v>160211746</v>
      </c>
      <c r="C38" s="6">
        <v>160753743</v>
      </c>
      <c r="D38" s="23">
        <v>155160797</v>
      </c>
      <c r="E38" s="24">
        <v>160000202</v>
      </c>
      <c r="F38" s="6">
        <v>160000202</v>
      </c>
      <c r="G38" s="25">
        <v>160000202</v>
      </c>
      <c r="H38" s="26">
        <v>160753743</v>
      </c>
      <c r="I38" s="24">
        <v>155740791</v>
      </c>
      <c r="J38" s="6">
        <v>159919939</v>
      </c>
      <c r="K38" s="25">
        <v>164380201</v>
      </c>
    </row>
    <row r="39" spans="1:11" ht="13.5">
      <c r="A39" s="22" t="s">
        <v>43</v>
      </c>
      <c r="B39" s="6">
        <v>726982372</v>
      </c>
      <c r="C39" s="6">
        <v>729617233</v>
      </c>
      <c r="D39" s="23">
        <v>747007682</v>
      </c>
      <c r="E39" s="24">
        <v>741810012</v>
      </c>
      <c r="F39" s="6">
        <v>828961982</v>
      </c>
      <c r="G39" s="25">
        <v>828961982</v>
      </c>
      <c r="H39" s="26">
        <v>734262584</v>
      </c>
      <c r="I39" s="24">
        <v>1075049147</v>
      </c>
      <c r="J39" s="6">
        <v>1188884479</v>
      </c>
      <c r="K39" s="25">
        <v>1250663038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-24458324</v>
      </c>
      <c r="C42" s="6">
        <v>329101570</v>
      </c>
      <c r="D42" s="23">
        <v>437389327</v>
      </c>
      <c r="E42" s="24">
        <v>512429041</v>
      </c>
      <c r="F42" s="6">
        <v>586536068</v>
      </c>
      <c r="G42" s="25">
        <v>586536068</v>
      </c>
      <c r="H42" s="26">
        <v>308741128</v>
      </c>
      <c r="I42" s="24">
        <v>140575324</v>
      </c>
      <c r="J42" s="6">
        <v>106167400</v>
      </c>
      <c r="K42" s="25">
        <v>75431240</v>
      </c>
    </row>
    <row r="43" spans="1:11" ht="13.5">
      <c r="A43" s="22" t="s">
        <v>46</v>
      </c>
      <c r="B43" s="6">
        <v>32663700</v>
      </c>
      <c r="C43" s="6">
        <v>-22864290</v>
      </c>
      <c r="D43" s="23">
        <v>-31497947</v>
      </c>
      <c r="E43" s="24">
        <v>-38868739</v>
      </c>
      <c r="F43" s="6">
        <v>-85963643</v>
      </c>
      <c r="G43" s="25">
        <v>-85963643</v>
      </c>
      <c r="H43" s="26">
        <v>-56721845</v>
      </c>
      <c r="I43" s="24">
        <v>-41060672</v>
      </c>
      <c r="J43" s="6">
        <v>-47168578</v>
      </c>
      <c r="K43" s="25">
        <v>-48475407</v>
      </c>
    </row>
    <row r="44" spans="1:11" ht="13.5">
      <c r="A44" s="22" t="s">
        <v>47</v>
      </c>
      <c r="B44" s="6">
        <v>-526025</v>
      </c>
      <c r="C44" s="6">
        <v>3609142</v>
      </c>
      <c r="D44" s="23">
        <v>-909803</v>
      </c>
      <c r="E44" s="24">
        <v>844794</v>
      </c>
      <c r="F44" s="6">
        <v>0</v>
      </c>
      <c r="G44" s="25">
        <v>0</v>
      </c>
      <c r="H44" s="26">
        <v>-1138933</v>
      </c>
      <c r="I44" s="24">
        <v>-844794</v>
      </c>
      <c r="J44" s="6">
        <v>129376</v>
      </c>
      <c r="K44" s="25">
        <v>135842</v>
      </c>
    </row>
    <row r="45" spans="1:11" ht="13.5">
      <c r="A45" s="33" t="s">
        <v>48</v>
      </c>
      <c r="B45" s="7">
        <v>12943021</v>
      </c>
      <c r="C45" s="7">
        <v>322789468</v>
      </c>
      <c r="D45" s="69">
        <v>410977154</v>
      </c>
      <c r="E45" s="70">
        <v>493097620</v>
      </c>
      <c r="F45" s="7">
        <v>557762842</v>
      </c>
      <c r="G45" s="71">
        <v>557762842</v>
      </c>
      <c r="H45" s="72">
        <v>398139472</v>
      </c>
      <c r="I45" s="70">
        <v>122449202</v>
      </c>
      <c r="J45" s="7">
        <v>84096503</v>
      </c>
      <c r="K45" s="71">
        <v>53308398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12943044</v>
      </c>
      <c r="C48" s="6">
        <v>24408373</v>
      </c>
      <c r="D48" s="23">
        <v>67762278</v>
      </c>
      <c r="E48" s="24">
        <v>41693356</v>
      </c>
      <c r="F48" s="6">
        <v>136594488</v>
      </c>
      <c r="G48" s="25">
        <v>136594488</v>
      </c>
      <c r="H48" s="26">
        <v>40569326</v>
      </c>
      <c r="I48" s="24">
        <v>145560088</v>
      </c>
      <c r="J48" s="6">
        <v>112948029</v>
      </c>
      <c r="K48" s="25">
        <v>119393210</v>
      </c>
    </row>
    <row r="49" spans="1:11" ht="13.5">
      <c r="A49" s="22" t="s">
        <v>51</v>
      </c>
      <c r="B49" s="6">
        <f>+B75</f>
        <v>144532935.90608883</v>
      </c>
      <c r="C49" s="6">
        <f aca="true" t="shared" si="6" ref="C49:K49">+C75</f>
        <v>237741385.5676017</v>
      </c>
      <c r="D49" s="23">
        <f t="shared" si="6"/>
        <v>254610110.105328</v>
      </c>
      <c r="E49" s="24">
        <f t="shared" si="6"/>
        <v>5562456.110909969</v>
      </c>
      <c r="F49" s="6">
        <f t="shared" si="6"/>
        <v>50506382.902545385</v>
      </c>
      <c r="G49" s="25">
        <f t="shared" si="6"/>
        <v>50506382.902545385</v>
      </c>
      <c r="H49" s="26">
        <f t="shared" si="6"/>
        <v>284238278.2248584</v>
      </c>
      <c r="I49" s="24">
        <f t="shared" si="6"/>
        <v>39046865.713555574</v>
      </c>
      <c r="J49" s="6">
        <f t="shared" si="6"/>
        <v>-56188501.310989246</v>
      </c>
      <c r="K49" s="25">
        <f t="shared" si="6"/>
        <v>-56555021.29773292</v>
      </c>
    </row>
    <row r="50" spans="1:11" ht="13.5">
      <c r="A50" s="33" t="s">
        <v>52</v>
      </c>
      <c r="B50" s="7">
        <f>+B48-B49</f>
        <v>-131589891.90608883</v>
      </c>
      <c r="C50" s="7">
        <f aca="true" t="shared" si="7" ref="C50:K50">+C48-C49</f>
        <v>-213333012.5676017</v>
      </c>
      <c r="D50" s="69">
        <f t="shared" si="7"/>
        <v>-186847832.105328</v>
      </c>
      <c r="E50" s="70">
        <f t="shared" si="7"/>
        <v>36130899.88909003</v>
      </c>
      <c r="F50" s="7">
        <f t="shared" si="7"/>
        <v>86088105.09745461</v>
      </c>
      <c r="G50" s="71">
        <f t="shared" si="7"/>
        <v>86088105.09745461</v>
      </c>
      <c r="H50" s="72">
        <f t="shared" si="7"/>
        <v>-243668952.2248584</v>
      </c>
      <c r="I50" s="70">
        <f t="shared" si="7"/>
        <v>106513222.28644443</v>
      </c>
      <c r="J50" s="7">
        <f t="shared" si="7"/>
        <v>169136530.31098926</v>
      </c>
      <c r="K50" s="71">
        <f t="shared" si="7"/>
        <v>175948231.29773292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1045668679</v>
      </c>
      <c r="C53" s="6">
        <v>1045391292</v>
      </c>
      <c r="D53" s="23">
        <v>1028203115</v>
      </c>
      <c r="E53" s="24">
        <v>903397584</v>
      </c>
      <c r="F53" s="6">
        <v>922599012</v>
      </c>
      <c r="G53" s="25">
        <v>922599012</v>
      </c>
      <c r="H53" s="26">
        <v>1041077248</v>
      </c>
      <c r="I53" s="24">
        <v>1094014649</v>
      </c>
      <c r="J53" s="6">
        <v>1134122853</v>
      </c>
      <c r="K53" s="25">
        <v>1203355826</v>
      </c>
    </row>
    <row r="54" spans="1:11" ht="13.5">
      <c r="A54" s="22" t="s">
        <v>55</v>
      </c>
      <c r="B54" s="6">
        <v>30590911</v>
      </c>
      <c r="C54" s="6">
        <v>0</v>
      </c>
      <c r="D54" s="23">
        <v>29848608</v>
      </c>
      <c r="E54" s="24">
        <v>33500000</v>
      </c>
      <c r="F54" s="6">
        <v>32050000</v>
      </c>
      <c r="G54" s="25">
        <v>32050000</v>
      </c>
      <c r="H54" s="26">
        <v>0</v>
      </c>
      <c r="I54" s="24">
        <v>33500004</v>
      </c>
      <c r="J54" s="6">
        <v>35899992</v>
      </c>
      <c r="K54" s="25">
        <v>38100000</v>
      </c>
    </row>
    <row r="55" spans="1:11" ht="13.5">
      <c r="A55" s="22" t="s">
        <v>56</v>
      </c>
      <c r="B55" s="6">
        <v>0</v>
      </c>
      <c r="C55" s="6">
        <v>25193181</v>
      </c>
      <c r="D55" s="23">
        <v>30895</v>
      </c>
      <c r="E55" s="24">
        <v>36000913</v>
      </c>
      <c r="F55" s="6">
        <v>72230003</v>
      </c>
      <c r="G55" s="25">
        <v>72230003</v>
      </c>
      <c r="H55" s="26">
        <v>39222794</v>
      </c>
      <c r="I55" s="24">
        <v>34403928</v>
      </c>
      <c r="J55" s="6">
        <v>38672924</v>
      </c>
      <c r="K55" s="25">
        <v>44327581</v>
      </c>
    </row>
    <row r="56" spans="1:11" ht="13.5">
      <c r="A56" s="22" t="s">
        <v>57</v>
      </c>
      <c r="B56" s="6">
        <v>0</v>
      </c>
      <c r="C56" s="6">
        <v>9645462</v>
      </c>
      <c r="D56" s="23">
        <v>28522744</v>
      </c>
      <c r="E56" s="24">
        <v>3965000</v>
      </c>
      <c r="F56" s="6">
        <v>14814500</v>
      </c>
      <c r="G56" s="25">
        <v>14814500</v>
      </c>
      <c r="H56" s="26">
        <v>7743610</v>
      </c>
      <c r="I56" s="24">
        <v>13840020</v>
      </c>
      <c r="J56" s="6">
        <v>11229996</v>
      </c>
      <c r="K56" s="25">
        <v>11230000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21576100</v>
      </c>
      <c r="F59" s="6">
        <v>21576100</v>
      </c>
      <c r="G59" s="25">
        <v>21576100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1804005</v>
      </c>
      <c r="F60" s="6">
        <v>1804005</v>
      </c>
      <c r="G60" s="25">
        <v>1804005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1269</v>
      </c>
      <c r="C62" s="98">
        <v>1269</v>
      </c>
      <c r="D62" s="99">
        <v>0</v>
      </c>
      <c r="E62" s="97">
        <v>1269</v>
      </c>
      <c r="F62" s="98">
        <v>1269</v>
      </c>
      <c r="G62" s="99">
        <v>1269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744</v>
      </c>
      <c r="C63" s="98">
        <v>744</v>
      </c>
      <c r="D63" s="99">
        <v>0</v>
      </c>
      <c r="E63" s="97">
        <v>744</v>
      </c>
      <c r="F63" s="98">
        <v>744</v>
      </c>
      <c r="G63" s="99">
        <v>744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688</v>
      </c>
      <c r="C64" s="98">
        <v>688</v>
      </c>
      <c r="D64" s="99">
        <v>0</v>
      </c>
      <c r="E64" s="97">
        <v>688</v>
      </c>
      <c r="F64" s="98">
        <v>688</v>
      </c>
      <c r="G64" s="99">
        <v>688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1986</v>
      </c>
      <c r="C65" s="98">
        <v>1986</v>
      </c>
      <c r="D65" s="99">
        <v>0</v>
      </c>
      <c r="E65" s="97">
        <v>1986</v>
      </c>
      <c r="F65" s="98">
        <v>1986</v>
      </c>
      <c r="G65" s="99">
        <v>1986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0.9473632743081417</v>
      </c>
      <c r="C70" s="5">
        <f aca="true" t="shared" si="8" ref="C70:K70">IF(ISERROR(C71/C72),0,(C71/C72))</f>
        <v>0.8261816276936337</v>
      </c>
      <c r="D70" s="5">
        <f t="shared" si="8"/>
        <v>0.5926257077896323</v>
      </c>
      <c r="E70" s="5">
        <f t="shared" si="8"/>
        <v>0.9847661903231982</v>
      </c>
      <c r="F70" s="5">
        <f t="shared" si="8"/>
        <v>0.9596588272940959</v>
      </c>
      <c r="G70" s="5">
        <f t="shared" si="8"/>
        <v>0.9596588272940959</v>
      </c>
      <c r="H70" s="5">
        <f t="shared" si="8"/>
        <v>0.12311949139156972</v>
      </c>
      <c r="I70" s="5">
        <f t="shared" si="8"/>
        <v>0.9028812205982717</v>
      </c>
      <c r="J70" s="5">
        <f t="shared" si="8"/>
        <v>0.9592217655587144</v>
      </c>
      <c r="K70" s="5">
        <f t="shared" si="8"/>
        <v>0.8920559008780276</v>
      </c>
    </row>
    <row r="71" spans="1:11" ht="12.75" hidden="1">
      <c r="A71" s="2" t="s">
        <v>120</v>
      </c>
      <c r="B71" s="2">
        <f>+B83</f>
        <v>301236040</v>
      </c>
      <c r="C71" s="2">
        <f aca="true" t="shared" si="9" ref="C71:K71">+C83</f>
        <v>247531562</v>
      </c>
      <c r="D71" s="2">
        <f t="shared" si="9"/>
        <v>200836221</v>
      </c>
      <c r="E71" s="2">
        <f t="shared" si="9"/>
        <v>363839453</v>
      </c>
      <c r="F71" s="2">
        <f t="shared" si="9"/>
        <v>390091567</v>
      </c>
      <c r="G71" s="2">
        <f t="shared" si="9"/>
        <v>390091567</v>
      </c>
      <c r="H71" s="2">
        <f t="shared" si="9"/>
        <v>46333972</v>
      </c>
      <c r="I71" s="2">
        <f t="shared" si="9"/>
        <v>375947313</v>
      </c>
      <c r="J71" s="2">
        <f t="shared" si="9"/>
        <v>417027698</v>
      </c>
      <c r="K71" s="2">
        <f t="shared" si="9"/>
        <v>405197278</v>
      </c>
    </row>
    <row r="72" spans="1:11" ht="12.75" hidden="1">
      <c r="A72" s="2" t="s">
        <v>121</v>
      </c>
      <c r="B72" s="2">
        <f>+B77</f>
        <v>317973103</v>
      </c>
      <c r="C72" s="2">
        <f aca="true" t="shared" si="10" ref="C72:K72">+C77</f>
        <v>299609134</v>
      </c>
      <c r="D72" s="2">
        <f t="shared" si="10"/>
        <v>338892185</v>
      </c>
      <c r="E72" s="2">
        <f t="shared" si="10"/>
        <v>369467856</v>
      </c>
      <c r="F72" s="2">
        <f t="shared" si="10"/>
        <v>406489844</v>
      </c>
      <c r="G72" s="2">
        <f t="shared" si="10"/>
        <v>406489844</v>
      </c>
      <c r="H72" s="2">
        <f t="shared" si="10"/>
        <v>376333361</v>
      </c>
      <c r="I72" s="2">
        <f t="shared" si="10"/>
        <v>416386236</v>
      </c>
      <c r="J72" s="2">
        <f t="shared" si="10"/>
        <v>434756292</v>
      </c>
      <c r="K72" s="2">
        <f t="shared" si="10"/>
        <v>454228572</v>
      </c>
    </row>
    <row r="73" spans="1:11" ht="12.75" hidden="1">
      <c r="A73" s="2" t="s">
        <v>122</v>
      </c>
      <c r="B73" s="2">
        <f>+B74</f>
        <v>6065490.000000004</v>
      </c>
      <c r="C73" s="2">
        <f aca="true" t="shared" si="11" ref="C73:K73">+(C78+C80+C81+C82)-(B78+B80+B81+B82)</f>
        <v>-9197125</v>
      </c>
      <c r="D73" s="2">
        <f t="shared" si="11"/>
        <v>65630321</v>
      </c>
      <c r="E73" s="2">
        <f t="shared" si="11"/>
        <v>48882077</v>
      </c>
      <c r="F73" s="2">
        <f>+(F78+F80+F81+F82)-(D78+D80+D81+D82)</f>
        <v>-76679743</v>
      </c>
      <c r="G73" s="2">
        <f>+(G78+G80+G81+G82)-(D78+D80+D81+D82)</f>
        <v>-76679743</v>
      </c>
      <c r="H73" s="2">
        <f>+(H78+H80+H81+H82)-(D78+D80+D81+D82)</f>
        <v>137308129</v>
      </c>
      <c r="I73" s="2">
        <f>+(I78+I80+I81+I82)-(E78+E80+E81+E82)</f>
        <v>-124643148</v>
      </c>
      <c r="J73" s="2">
        <f t="shared" si="11"/>
        <v>-22810628</v>
      </c>
      <c r="K73" s="2">
        <f t="shared" si="11"/>
        <v>-211028</v>
      </c>
    </row>
    <row r="74" spans="1:11" ht="12.75" hidden="1">
      <c r="A74" s="2" t="s">
        <v>123</v>
      </c>
      <c r="B74" s="2">
        <f>+TREND(C74:E74)</f>
        <v>6065490.000000004</v>
      </c>
      <c r="C74" s="2">
        <f>+C73</f>
        <v>-9197125</v>
      </c>
      <c r="D74" s="2">
        <f aca="true" t="shared" si="12" ref="D74:K74">+D73</f>
        <v>65630321</v>
      </c>
      <c r="E74" s="2">
        <f t="shared" si="12"/>
        <v>48882077</v>
      </c>
      <c r="F74" s="2">
        <f t="shared" si="12"/>
        <v>-76679743</v>
      </c>
      <c r="G74" s="2">
        <f t="shared" si="12"/>
        <v>-76679743</v>
      </c>
      <c r="H74" s="2">
        <f t="shared" si="12"/>
        <v>137308129</v>
      </c>
      <c r="I74" s="2">
        <f t="shared" si="12"/>
        <v>-124643148</v>
      </c>
      <c r="J74" s="2">
        <f t="shared" si="12"/>
        <v>-22810628</v>
      </c>
      <c r="K74" s="2">
        <f t="shared" si="12"/>
        <v>-211028</v>
      </c>
    </row>
    <row r="75" spans="1:11" ht="12.75" hidden="1">
      <c r="A75" s="2" t="s">
        <v>124</v>
      </c>
      <c r="B75" s="2">
        <f>+B84-(((B80+B81+B78)*B70)-B79)</f>
        <v>144532935.90608883</v>
      </c>
      <c r="C75" s="2">
        <f aca="true" t="shared" si="13" ref="C75:K75">+C84-(((C80+C81+C78)*C70)-C79)</f>
        <v>237741385.5676017</v>
      </c>
      <c r="D75" s="2">
        <f t="shared" si="13"/>
        <v>254610110.105328</v>
      </c>
      <c r="E75" s="2">
        <f t="shared" si="13"/>
        <v>5562456.110909969</v>
      </c>
      <c r="F75" s="2">
        <f t="shared" si="13"/>
        <v>50506382.902545385</v>
      </c>
      <c r="G75" s="2">
        <f t="shared" si="13"/>
        <v>50506382.902545385</v>
      </c>
      <c r="H75" s="2">
        <f t="shared" si="13"/>
        <v>284238278.2248584</v>
      </c>
      <c r="I75" s="2">
        <f t="shared" si="13"/>
        <v>39046865.713555574</v>
      </c>
      <c r="J75" s="2">
        <f t="shared" si="13"/>
        <v>-56188501.310989246</v>
      </c>
      <c r="K75" s="2">
        <f t="shared" si="13"/>
        <v>-56555021.29773292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317973103</v>
      </c>
      <c r="C77" s="3">
        <v>299609134</v>
      </c>
      <c r="D77" s="3">
        <v>338892185</v>
      </c>
      <c r="E77" s="3">
        <v>369467856</v>
      </c>
      <c r="F77" s="3">
        <v>406489844</v>
      </c>
      <c r="G77" s="3">
        <v>406489844</v>
      </c>
      <c r="H77" s="3">
        <v>376333361</v>
      </c>
      <c r="I77" s="3">
        <v>416386236</v>
      </c>
      <c r="J77" s="3">
        <v>434756292</v>
      </c>
      <c r="K77" s="3">
        <v>454228572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212573255</v>
      </c>
      <c r="C79" s="3">
        <v>289479855</v>
      </c>
      <c r="D79" s="3">
        <v>330616682</v>
      </c>
      <c r="E79" s="3">
        <v>180000000</v>
      </c>
      <c r="F79" s="3">
        <v>100000000</v>
      </c>
      <c r="G79" s="3">
        <v>100000000</v>
      </c>
      <c r="H79" s="3">
        <v>316934143</v>
      </c>
      <c r="I79" s="3">
        <v>86441676</v>
      </c>
      <c r="J79" s="3">
        <v>-27716666</v>
      </c>
      <c r="K79" s="3">
        <v>-30265067</v>
      </c>
    </row>
    <row r="80" spans="1:11" ht="12.75" hidden="1">
      <c r="A80" s="1" t="s">
        <v>69</v>
      </c>
      <c r="B80" s="3">
        <v>71820727</v>
      </c>
      <c r="C80" s="3">
        <v>38185512</v>
      </c>
      <c r="D80" s="3">
        <v>29961030</v>
      </c>
      <c r="E80" s="3">
        <v>150000000</v>
      </c>
      <c r="F80" s="3">
        <v>24438180</v>
      </c>
      <c r="G80" s="3">
        <v>24438180</v>
      </c>
      <c r="H80" s="3">
        <v>229635731</v>
      </c>
      <c r="I80" s="3">
        <v>27399959</v>
      </c>
      <c r="J80" s="3">
        <v>10049677</v>
      </c>
      <c r="K80" s="3">
        <v>8669931</v>
      </c>
    </row>
    <row r="81" spans="1:11" ht="12.75" hidden="1">
      <c r="A81" s="1" t="s">
        <v>70</v>
      </c>
      <c r="B81" s="3">
        <v>0</v>
      </c>
      <c r="C81" s="3">
        <v>24438090</v>
      </c>
      <c r="D81" s="3">
        <v>98292893</v>
      </c>
      <c r="E81" s="3">
        <v>27136000</v>
      </c>
      <c r="F81" s="3">
        <v>27136000</v>
      </c>
      <c r="G81" s="3">
        <v>27136000</v>
      </c>
      <c r="H81" s="3">
        <v>35926321</v>
      </c>
      <c r="I81" s="3">
        <v>25092893</v>
      </c>
      <c r="J81" s="3">
        <v>19632547</v>
      </c>
      <c r="K81" s="3">
        <v>20801265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301236040</v>
      </c>
      <c r="C83" s="3">
        <v>247531562</v>
      </c>
      <c r="D83" s="3">
        <v>200836221</v>
      </c>
      <c r="E83" s="3">
        <v>363839453</v>
      </c>
      <c r="F83" s="3">
        <v>390091567</v>
      </c>
      <c r="G83" s="3">
        <v>390091567</v>
      </c>
      <c r="H83" s="3">
        <v>46333972</v>
      </c>
      <c r="I83" s="3">
        <v>375947313</v>
      </c>
      <c r="J83" s="3">
        <v>417027698</v>
      </c>
      <c r="K83" s="3">
        <v>405197278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83109186</v>
      </c>
      <c r="C5" s="6">
        <v>90227757</v>
      </c>
      <c r="D5" s="23">
        <v>101277219</v>
      </c>
      <c r="E5" s="24">
        <v>119118383</v>
      </c>
      <c r="F5" s="6">
        <v>119118383</v>
      </c>
      <c r="G5" s="25">
        <v>119118383</v>
      </c>
      <c r="H5" s="26">
        <v>119177411</v>
      </c>
      <c r="I5" s="24">
        <v>132265746</v>
      </c>
      <c r="J5" s="6">
        <v>139540362</v>
      </c>
      <c r="K5" s="25">
        <v>147215082</v>
      </c>
    </row>
    <row r="6" spans="1:11" ht="13.5">
      <c r="A6" s="22" t="s">
        <v>19</v>
      </c>
      <c r="B6" s="6">
        <v>114425079</v>
      </c>
      <c r="C6" s="6">
        <v>116116380</v>
      </c>
      <c r="D6" s="23">
        <v>127069231</v>
      </c>
      <c r="E6" s="24">
        <v>138812041</v>
      </c>
      <c r="F6" s="6">
        <v>138812041</v>
      </c>
      <c r="G6" s="25">
        <v>138812041</v>
      </c>
      <c r="H6" s="26">
        <v>134488411</v>
      </c>
      <c r="I6" s="24">
        <v>147588837</v>
      </c>
      <c r="J6" s="6">
        <v>155706226</v>
      </c>
      <c r="K6" s="25">
        <v>164270068</v>
      </c>
    </row>
    <row r="7" spans="1:11" ht="13.5">
      <c r="A7" s="22" t="s">
        <v>20</v>
      </c>
      <c r="B7" s="6">
        <v>3085525</v>
      </c>
      <c r="C7" s="6">
        <v>4327640</v>
      </c>
      <c r="D7" s="23">
        <v>4818048</v>
      </c>
      <c r="E7" s="24">
        <v>528388</v>
      </c>
      <c r="F7" s="6">
        <v>528388</v>
      </c>
      <c r="G7" s="25">
        <v>528388</v>
      </c>
      <c r="H7" s="26">
        <v>3494146</v>
      </c>
      <c r="I7" s="24">
        <v>3557449</v>
      </c>
      <c r="J7" s="6">
        <v>3688109</v>
      </c>
      <c r="K7" s="25">
        <v>3770455</v>
      </c>
    </row>
    <row r="8" spans="1:11" ht="13.5">
      <c r="A8" s="22" t="s">
        <v>21</v>
      </c>
      <c r="B8" s="6">
        <v>97256485</v>
      </c>
      <c r="C8" s="6">
        <v>89753089</v>
      </c>
      <c r="D8" s="23">
        <v>101534892</v>
      </c>
      <c r="E8" s="24">
        <v>104563250</v>
      </c>
      <c r="F8" s="6">
        <v>106078442</v>
      </c>
      <c r="G8" s="25">
        <v>106078442</v>
      </c>
      <c r="H8" s="26">
        <v>107078420</v>
      </c>
      <c r="I8" s="24">
        <v>111908600</v>
      </c>
      <c r="J8" s="6">
        <v>120196597</v>
      </c>
      <c r="K8" s="25">
        <v>127927795</v>
      </c>
    </row>
    <row r="9" spans="1:11" ht="13.5">
      <c r="A9" s="22" t="s">
        <v>22</v>
      </c>
      <c r="B9" s="6">
        <v>18263809</v>
      </c>
      <c r="C9" s="6">
        <v>21415639</v>
      </c>
      <c r="D9" s="23">
        <v>24185847</v>
      </c>
      <c r="E9" s="24">
        <v>26546569</v>
      </c>
      <c r="F9" s="6">
        <v>26663652</v>
      </c>
      <c r="G9" s="25">
        <v>26663652</v>
      </c>
      <c r="H9" s="26">
        <v>27701841</v>
      </c>
      <c r="I9" s="24">
        <v>33826204</v>
      </c>
      <c r="J9" s="6">
        <v>35045277</v>
      </c>
      <c r="K9" s="25">
        <v>36490711</v>
      </c>
    </row>
    <row r="10" spans="1:11" ht="25.5">
      <c r="A10" s="27" t="s">
        <v>114</v>
      </c>
      <c r="B10" s="28">
        <f>SUM(B5:B9)</f>
        <v>316140084</v>
      </c>
      <c r="C10" s="29">
        <f aca="true" t="shared" si="0" ref="C10:K10">SUM(C5:C9)</f>
        <v>321840505</v>
      </c>
      <c r="D10" s="30">
        <f t="shared" si="0"/>
        <v>358885237</v>
      </c>
      <c r="E10" s="28">
        <f t="shared" si="0"/>
        <v>389568631</v>
      </c>
      <c r="F10" s="29">
        <f t="shared" si="0"/>
        <v>391200906</v>
      </c>
      <c r="G10" s="31">
        <f t="shared" si="0"/>
        <v>391200906</v>
      </c>
      <c r="H10" s="32">
        <f t="shared" si="0"/>
        <v>391940229</v>
      </c>
      <c r="I10" s="28">
        <f t="shared" si="0"/>
        <v>429146836</v>
      </c>
      <c r="J10" s="29">
        <f t="shared" si="0"/>
        <v>454176571</v>
      </c>
      <c r="K10" s="31">
        <f t="shared" si="0"/>
        <v>479674111</v>
      </c>
    </row>
    <row r="11" spans="1:11" ht="13.5">
      <c r="A11" s="22" t="s">
        <v>23</v>
      </c>
      <c r="B11" s="6">
        <v>119307344</v>
      </c>
      <c r="C11" s="6">
        <v>120876274</v>
      </c>
      <c r="D11" s="23">
        <v>128140678</v>
      </c>
      <c r="E11" s="24">
        <v>146827577</v>
      </c>
      <c r="F11" s="6">
        <v>150023776</v>
      </c>
      <c r="G11" s="25">
        <v>150023776</v>
      </c>
      <c r="H11" s="26">
        <v>148953989</v>
      </c>
      <c r="I11" s="24">
        <v>159926136</v>
      </c>
      <c r="J11" s="6">
        <v>163956284</v>
      </c>
      <c r="K11" s="25">
        <v>172152083</v>
      </c>
    </row>
    <row r="12" spans="1:11" ht="13.5">
      <c r="A12" s="22" t="s">
        <v>24</v>
      </c>
      <c r="B12" s="6">
        <v>6050938</v>
      </c>
      <c r="C12" s="6">
        <v>6868825</v>
      </c>
      <c r="D12" s="23">
        <v>7280050</v>
      </c>
      <c r="E12" s="24">
        <v>7402522</v>
      </c>
      <c r="F12" s="6">
        <v>7402522</v>
      </c>
      <c r="G12" s="25">
        <v>7402522</v>
      </c>
      <c r="H12" s="26">
        <v>7474067</v>
      </c>
      <c r="I12" s="24">
        <v>7274345</v>
      </c>
      <c r="J12" s="6">
        <v>7295963</v>
      </c>
      <c r="K12" s="25">
        <v>7318762</v>
      </c>
    </row>
    <row r="13" spans="1:11" ht="13.5">
      <c r="A13" s="22" t="s">
        <v>115</v>
      </c>
      <c r="B13" s="6">
        <v>37195172</v>
      </c>
      <c r="C13" s="6">
        <v>33695611</v>
      </c>
      <c r="D13" s="23">
        <v>43565721</v>
      </c>
      <c r="E13" s="24">
        <v>8534122</v>
      </c>
      <c r="F13" s="6">
        <v>8534122</v>
      </c>
      <c r="G13" s="25">
        <v>8534122</v>
      </c>
      <c r="H13" s="26">
        <v>0</v>
      </c>
      <c r="I13" s="24">
        <v>36144122</v>
      </c>
      <c r="J13" s="6">
        <v>38132048</v>
      </c>
      <c r="K13" s="25">
        <v>40229309</v>
      </c>
    </row>
    <row r="14" spans="1:11" ht="13.5">
      <c r="A14" s="22" t="s">
        <v>25</v>
      </c>
      <c r="B14" s="6">
        <v>1694966</v>
      </c>
      <c r="C14" s="6">
        <v>1507849</v>
      </c>
      <c r="D14" s="23">
        <v>2790122</v>
      </c>
      <c r="E14" s="24">
        <v>2794716</v>
      </c>
      <c r="F14" s="6">
        <v>1196631</v>
      </c>
      <c r="G14" s="25">
        <v>1196631</v>
      </c>
      <c r="H14" s="26">
        <v>1071490</v>
      </c>
      <c r="I14" s="24">
        <v>1236679</v>
      </c>
      <c r="J14" s="6">
        <v>1304697</v>
      </c>
      <c r="K14" s="25">
        <v>1376455</v>
      </c>
    </row>
    <row r="15" spans="1:11" ht="13.5">
      <c r="A15" s="22" t="s">
        <v>26</v>
      </c>
      <c r="B15" s="6">
        <v>67356075</v>
      </c>
      <c r="C15" s="6">
        <v>69027868</v>
      </c>
      <c r="D15" s="23">
        <v>72101428</v>
      </c>
      <c r="E15" s="24">
        <v>77179638</v>
      </c>
      <c r="F15" s="6">
        <v>78427432</v>
      </c>
      <c r="G15" s="25">
        <v>78427432</v>
      </c>
      <c r="H15" s="26">
        <v>70490122</v>
      </c>
      <c r="I15" s="24">
        <v>80297334</v>
      </c>
      <c r="J15" s="6">
        <v>84713682</v>
      </c>
      <c r="K15" s="25">
        <v>89372925</v>
      </c>
    </row>
    <row r="16" spans="1:11" ht="13.5">
      <c r="A16" s="22" t="s">
        <v>21</v>
      </c>
      <c r="B16" s="6">
        <v>936097</v>
      </c>
      <c r="C16" s="6">
        <v>1919685</v>
      </c>
      <c r="D16" s="23">
        <v>3286035</v>
      </c>
      <c r="E16" s="24">
        <v>2586100</v>
      </c>
      <c r="F16" s="6">
        <v>2832221</v>
      </c>
      <c r="G16" s="25">
        <v>2832221</v>
      </c>
      <c r="H16" s="26">
        <v>2978408</v>
      </c>
      <c r="I16" s="24">
        <v>2944350</v>
      </c>
      <c r="J16" s="6">
        <v>3106289</v>
      </c>
      <c r="K16" s="25">
        <v>3277135</v>
      </c>
    </row>
    <row r="17" spans="1:11" ht="13.5">
      <c r="A17" s="22" t="s">
        <v>27</v>
      </c>
      <c r="B17" s="6">
        <v>117827244</v>
      </c>
      <c r="C17" s="6">
        <v>108155120</v>
      </c>
      <c r="D17" s="23">
        <v>135981966</v>
      </c>
      <c r="E17" s="24">
        <v>133878809</v>
      </c>
      <c r="F17" s="6">
        <v>132419057</v>
      </c>
      <c r="G17" s="25">
        <v>132419057</v>
      </c>
      <c r="H17" s="26">
        <v>124136018</v>
      </c>
      <c r="I17" s="24">
        <v>141323370</v>
      </c>
      <c r="J17" s="6">
        <v>149243274</v>
      </c>
      <c r="K17" s="25">
        <v>157018318</v>
      </c>
    </row>
    <row r="18" spans="1:11" ht="13.5">
      <c r="A18" s="33" t="s">
        <v>28</v>
      </c>
      <c r="B18" s="34">
        <f>SUM(B11:B17)</f>
        <v>350367836</v>
      </c>
      <c r="C18" s="35">
        <f aca="true" t="shared" si="1" ref="C18:K18">SUM(C11:C17)</f>
        <v>342051232</v>
      </c>
      <c r="D18" s="36">
        <f t="shared" si="1"/>
        <v>393146000</v>
      </c>
      <c r="E18" s="34">
        <f t="shared" si="1"/>
        <v>379203484</v>
      </c>
      <c r="F18" s="35">
        <f t="shared" si="1"/>
        <v>380835761</v>
      </c>
      <c r="G18" s="37">
        <f t="shared" si="1"/>
        <v>380835761</v>
      </c>
      <c r="H18" s="38">
        <f t="shared" si="1"/>
        <v>355104094</v>
      </c>
      <c r="I18" s="34">
        <f t="shared" si="1"/>
        <v>429146336</v>
      </c>
      <c r="J18" s="35">
        <f t="shared" si="1"/>
        <v>447752237</v>
      </c>
      <c r="K18" s="37">
        <f t="shared" si="1"/>
        <v>470744987</v>
      </c>
    </row>
    <row r="19" spans="1:11" ht="13.5">
      <c r="A19" s="33" t="s">
        <v>29</v>
      </c>
      <c r="B19" s="39">
        <f>+B10-B18</f>
        <v>-34227752</v>
      </c>
      <c r="C19" s="40">
        <f aca="true" t="shared" si="2" ref="C19:K19">+C10-C18</f>
        <v>-20210727</v>
      </c>
      <c r="D19" s="41">
        <f t="shared" si="2"/>
        <v>-34260763</v>
      </c>
      <c r="E19" s="39">
        <f t="shared" si="2"/>
        <v>10365147</v>
      </c>
      <c r="F19" s="40">
        <f t="shared" si="2"/>
        <v>10365145</v>
      </c>
      <c r="G19" s="42">
        <f t="shared" si="2"/>
        <v>10365145</v>
      </c>
      <c r="H19" s="43">
        <f t="shared" si="2"/>
        <v>36836135</v>
      </c>
      <c r="I19" s="39">
        <f t="shared" si="2"/>
        <v>500</v>
      </c>
      <c r="J19" s="40">
        <f t="shared" si="2"/>
        <v>6424334</v>
      </c>
      <c r="K19" s="42">
        <f t="shared" si="2"/>
        <v>8929124</v>
      </c>
    </row>
    <row r="20" spans="1:11" ht="25.5">
      <c r="A20" s="44" t="s">
        <v>30</v>
      </c>
      <c r="B20" s="45">
        <v>33210868</v>
      </c>
      <c r="C20" s="46">
        <v>38532012</v>
      </c>
      <c r="D20" s="47">
        <v>66938105</v>
      </c>
      <c r="E20" s="45">
        <v>38607172</v>
      </c>
      <c r="F20" s="46">
        <v>140910615</v>
      </c>
      <c r="G20" s="48">
        <v>140910615</v>
      </c>
      <c r="H20" s="49">
        <v>24365568</v>
      </c>
      <c r="I20" s="45">
        <v>35528249</v>
      </c>
      <c r="J20" s="46">
        <v>42822800</v>
      </c>
      <c r="K20" s="48">
        <v>37781159</v>
      </c>
    </row>
    <row r="21" spans="1:11" ht="63.75">
      <c r="A21" s="50" t="s">
        <v>116</v>
      </c>
      <c r="B21" s="51">
        <v>0</v>
      </c>
      <c r="C21" s="52">
        <v>50834</v>
      </c>
      <c r="D21" s="53">
        <v>1433076</v>
      </c>
      <c r="E21" s="51">
        <v>1002000</v>
      </c>
      <c r="F21" s="52">
        <v>1002000</v>
      </c>
      <c r="G21" s="54">
        <v>1002000</v>
      </c>
      <c r="H21" s="55">
        <v>831262</v>
      </c>
      <c r="I21" s="51">
        <v>1201000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-1016884</v>
      </c>
      <c r="C22" s="58">
        <f aca="true" t="shared" si="3" ref="C22:K22">SUM(C19:C21)</f>
        <v>18372119</v>
      </c>
      <c r="D22" s="59">
        <f t="shared" si="3"/>
        <v>34110418</v>
      </c>
      <c r="E22" s="57">
        <f t="shared" si="3"/>
        <v>49974319</v>
      </c>
      <c r="F22" s="58">
        <f t="shared" si="3"/>
        <v>152277760</v>
      </c>
      <c r="G22" s="60">
        <f t="shared" si="3"/>
        <v>152277760</v>
      </c>
      <c r="H22" s="61">
        <f t="shared" si="3"/>
        <v>62032965</v>
      </c>
      <c r="I22" s="57">
        <f t="shared" si="3"/>
        <v>36729749</v>
      </c>
      <c r="J22" s="58">
        <f t="shared" si="3"/>
        <v>49247134</v>
      </c>
      <c r="K22" s="60">
        <f t="shared" si="3"/>
        <v>46710283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-1016884</v>
      </c>
      <c r="C24" s="40">
        <f aca="true" t="shared" si="4" ref="C24:K24">SUM(C22:C23)</f>
        <v>18372119</v>
      </c>
      <c r="D24" s="41">
        <f t="shared" si="4"/>
        <v>34110418</v>
      </c>
      <c r="E24" s="39">
        <f t="shared" si="4"/>
        <v>49974319</v>
      </c>
      <c r="F24" s="40">
        <f t="shared" si="4"/>
        <v>152277760</v>
      </c>
      <c r="G24" s="42">
        <f t="shared" si="4"/>
        <v>152277760</v>
      </c>
      <c r="H24" s="43">
        <f t="shared" si="4"/>
        <v>62032965</v>
      </c>
      <c r="I24" s="39">
        <f t="shared" si="4"/>
        <v>36729749</v>
      </c>
      <c r="J24" s="40">
        <f t="shared" si="4"/>
        <v>49247134</v>
      </c>
      <c r="K24" s="42">
        <f t="shared" si="4"/>
        <v>46710283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40636134</v>
      </c>
      <c r="C27" s="7">
        <v>451590558</v>
      </c>
      <c r="D27" s="69">
        <v>62165748</v>
      </c>
      <c r="E27" s="70">
        <v>68572162</v>
      </c>
      <c r="F27" s="7">
        <v>147810605</v>
      </c>
      <c r="G27" s="71">
        <v>147810605</v>
      </c>
      <c r="H27" s="72">
        <v>52404911</v>
      </c>
      <c r="I27" s="70">
        <v>44318047</v>
      </c>
      <c r="J27" s="7">
        <v>46185575</v>
      </c>
      <c r="K27" s="71">
        <v>48640331</v>
      </c>
    </row>
    <row r="28" spans="1:11" ht="13.5">
      <c r="A28" s="73" t="s">
        <v>34</v>
      </c>
      <c r="B28" s="6">
        <v>36399522</v>
      </c>
      <c r="C28" s="6">
        <v>31755447</v>
      </c>
      <c r="D28" s="23">
        <v>70764156</v>
      </c>
      <c r="E28" s="24">
        <v>39609172</v>
      </c>
      <c r="F28" s="6">
        <v>141912615</v>
      </c>
      <c r="G28" s="25">
        <v>141912615</v>
      </c>
      <c r="H28" s="26">
        <v>49039301</v>
      </c>
      <c r="I28" s="24">
        <v>36729247</v>
      </c>
      <c r="J28" s="6">
        <v>38833494</v>
      </c>
      <c r="K28" s="25">
        <v>40883895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-21554</v>
      </c>
      <c r="D30" s="23">
        <v>-2350658</v>
      </c>
      <c r="E30" s="24">
        <v>23065000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4236612</v>
      </c>
      <c r="C31" s="6">
        <v>0</v>
      </c>
      <c r="D31" s="23">
        <v>268314</v>
      </c>
      <c r="E31" s="24">
        <v>5897990</v>
      </c>
      <c r="F31" s="6">
        <v>5897990</v>
      </c>
      <c r="G31" s="25">
        <v>5897990</v>
      </c>
      <c r="H31" s="26">
        <v>3219287</v>
      </c>
      <c r="I31" s="24">
        <v>7588800</v>
      </c>
      <c r="J31" s="6">
        <v>7352081</v>
      </c>
      <c r="K31" s="25">
        <v>7756436</v>
      </c>
    </row>
    <row r="32" spans="1:11" ht="13.5">
      <c r="A32" s="33" t="s">
        <v>37</v>
      </c>
      <c r="B32" s="7">
        <f>SUM(B28:B31)</f>
        <v>40636134</v>
      </c>
      <c r="C32" s="7">
        <f aca="true" t="shared" si="5" ref="C32:K32">SUM(C28:C31)</f>
        <v>31733893</v>
      </c>
      <c r="D32" s="69">
        <f t="shared" si="5"/>
        <v>68681812</v>
      </c>
      <c r="E32" s="70">
        <f t="shared" si="5"/>
        <v>68572162</v>
      </c>
      <c r="F32" s="7">
        <f t="shared" si="5"/>
        <v>147810605</v>
      </c>
      <c r="G32" s="71">
        <f t="shared" si="5"/>
        <v>147810605</v>
      </c>
      <c r="H32" s="72">
        <f t="shared" si="5"/>
        <v>52258588</v>
      </c>
      <c r="I32" s="70">
        <f t="shared" si="5"/>
        <v>44318047</v>
      </c>
      <c r="J32" s="7">
        <f t="shared" si="5"/>
        <v>46185575</v>
      </c>
      <c r="K32" s="71">
        <f t="shared" si="5"/>
        <v>48640331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67476048</v>
      </c>
      <c r="C35" s="6">
        <v>111654669</v>
      </c>
      <c r="D35" s="23">
        <v>123794341</v>
      </c>
      <c r="E35" s="24">
        <v>124595923</v>
      </c>
      <c r="F35" s="6">
        <v>124595921</v>
      </c>
      <c r="G35" s="25">
        <v>124595921</v>
      </c>
      <c r="H35" s="26">
        <v>139848533</v>
      </c>
      <c r="I35" s="24">
        <v>147508005</v>
      </c>
      <c r="J35" s="6">
        <v>260959201</v>
      </c>
      <c r="K35" s="25">
        <v>190988535</v>
      </c>
    </row>
    <row r="36" spans="1:11" ht="13.5">
      <c r="A36" s="22" t="s">
        <v>40</v>
      </c>
      <c r="B36" s="6">
        <v>791880327</v>
      </c>
      <c r="C36" s="6">
        <v>795479298</v>
      </c>
      <c r="D36" s="23">
        <v>1127628364</v>
      </c>
      <c r="E36" s="24">
        <v>899443211</v>
      </c>
      <c r="F36" s="6">
        <v>978681654</v>
      </c>
      <c r="G36" s="25">
        <v>978681654</v>
      </c>
      <c r="H36" s="26">
        <v>1180058428</v>
      </c>
      <c r="I36" s="24">
        <v>1135837590</v>
      </c>
      <c r="J36" s="6">
        <v>2122572735</v>
      </c>
      <c r="K36" s="25">
        <v>2130983757</v>
      </c>
    </row>
    <row r="37" spans="1:11" ht="13.5">
      <c r="A37" s="22" t="s">
        <v>41</v>
      </c>
      <c r="B37" s="6">
        <v>78232447</v>
      </c>
      <c r="C37" s="6">
        <v>103778796</v>
      </c>
      <c r="D37" s="23">
        <v>108228066</v>
      </c>
      <c r="E37" s="24">
        <v>92851883</v>
      </c>
      <c r="F37" s="6">
        <v>92851883</v>
      </c>
      <c r="G37" s="25">
        <v>92851883</v>
      </c>
      <c r="H37" s="26">
        <v>116797423</v>
      </c>
      <c r="I37" s="24">
        <v>101251962</v>
      </c>
      <c r="J37" s="6">
        <v>188757493</v>
      </c>
      <c r="K37" s="25">
        <v>204639379</v>
      </c>
    </row>
    <row r="38" spans="1:11" ht="13.5">
      <c r="A38" s="22" t="s">
        <v>42</v>
      </c>
      <c r="B38" s="6">
        <v>94475541</v>
      </c>
      <c r="C38" s="6">
        <v>98334662</v>
      </c>
      <c r="D38" s="23">
        <v>100533198</v>
      </c>
      <c r="E38" s="24">
        <v>128497463</v>
      </c>
      <c r="F38" s="6">
        <v>105432463</v>
      </c>
      <c r="G38" s="25">
        <v>105432463</v>
      </c>
      <c r="H38" s="26">
        <v>98399316</v>
      </c>
      <c r="I38" s="24">
        <v>102702443</v>
      </c>
      <c r="J38" s="6">
        <v>195583381</v>
      </c>
      <c r="K38" s="25">
        <v>195583381</v>
      </c>
    </row>
    <row r="39" spans="1:11" ht="13.5">
      <c r="A39" s="22" t="s">
        <v>43</v>
      </c>
      <c r="B39" s="6">
        <v>686648387</v>
      </c>
      <c r="C39" s="6">
        <v>686648386</v>
      </c>
      <c r="D39" s="23">
        <v>1008551006</v>
      </c>
      <c r="E39" s="24">
        <v>802689785</v>
      </c>
      <c r="F39" s="6">
        <v>904084986</v>
      </c>
      <c r="G39" s="25">
        <v>904084986</v>
      </c>
      <c r="H39" s="26">
        <v>1042677210</v>
      </c>
      <c r="I39" s="24">
        <v>1079391185</v>
      </c>
      <c r="J39" s="6">
        <v>1999191068</v>
      </c>
      <c r="K39" s="25">
        <v>1921749529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60095212</v>
      </c>
      <c r="C42" s="6">
        <v>378462894</v>
      </c>
      <c r="D42" s="23">
        <v>664030209</v>
      </c>
      <c r="E42" s="24">
        <v>395427761</v>
      </c>
      <c r="F42" s="6">
        <v>498320479</v>
      </c>
      <c r="G42" s="25">
        <v>498320479</v>
      </c>
      <c r="H42" s="26">
        <v>697078395</v>
      </c>
      <c r="I42" s="24">
        <v>117982205</v>
      </c>
      <c r="J42" s="6">
        <v>146849822</v>
      </c>
      <c r="K42" s="25">
        <v>142587276</v>
      </c>
    </row>
    <row r="43" spans="1:11" ht="13.5">
      <c r="A43" s="22" t="s">
        <v>46</v>
      </c>
      <c r="B43" s="6">
        <v>-40636958</v>
      </c>
      <c r="C43" s="6">
        <v>-41027880</v>
      </c>
      <c r="D43" s="23">
        <v>-76177310</v>
      </c>
      <c r="E43" s="24">
        <v>-67667497</v>
      </c>
      <c r="F43" s="6">
        <v>-145900365</v>
      </c>
      <c r="G43" s="25">
        <v>-145900365</v>
      </c>
      <c r="H43" s="26">
        <v>-57929692</v>
      </c>
      <c r="I43" s="24">
        <v>-44840712</v>
      </c>
      <c r="J43" s="6">
        <v>-46360086</v>
      </c>
      <c r="K43" s="25">
        <v>-48640331</v>
      </c>
    </row>
    <row r="44" spans="1:11" ht="13.5">
      <c r="A44" s="22" t="s">
        <v>47</v>
      </c>
      <c r="B44" s="6">
        <v>-1966579</v>
      </c>
      <c r="C44" s="6">
        <v>2805950</v>
      </c>
      <c r="D44" s="23">
        <v>2053773</v>
      </c>
      <c r="E44" s="24">
        <v>23097052</v>
      </c>
      <c r="F44" s="6">
        <v>0</v>
      </c>
      <c r="G44" s="25">
        <v>0</v>
      </c>
      <c r="H44" s="26">
        <v>45922</v>
      </c>
      <c r="I44" s="24">
        <v>1924211</v>
      </c>
      <c r="J44" s="6">
        <v>6163320</v>
      </c>
      <c r="K44" s="25">
        <v>5075121</v>
      </c>
    </row>
    <row r="45" spans="1:11" ht="13.5">
      <c r="A45" s="33" t="s">
        <v>48</v>
      </c>
      <c r="B45" s="7">
        <v>48847241</v>
      </c>
      <c r="C45" s="7">
        <v>347394272</v>
      </c>
      <c r="D45" s="69">
        <v>647124503</v>
      </c>
      <c r="E45" s="70">
        <v>411222143</v>
      </c>
      <c r="F45" s="7">
        <v>412784941</v>
      </c>
      <c r="G45" s="71">
        <v>412784941</v>
      </c>
      <c r="H45" s="72">
        <v>684453793</v>
      </c>
      <c r="I45" s="70">
        <v>120375437</v>
      </c>
      <c r="J45" s="7">
        <v>173726918</v>
      </c>
      <c r="K45" s="71">
        <v>70303142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48966266</v>
      </c>
      <c r="C48" s="6">
        <v>57383247</v>
      </c>
      <c r="D48" s="23">
        <v>45384417</v>
      </c>
      <c r="E48" s="24">
        <v>64837986</v>
      </c>
      <c r="F48" s="6">
        <v>63782984</v>
      </c>
      <c r="G48" s="25">
        <v>63782984</v>
      </c>
      <c r="H48" s="26">
        <v>19452920</v>
      </c>
      <c r="I48" s="24">
        <v>76512194</v>
      </c>
      <c r="J48" s="6">
        <v>123219192</v>
      </c>
      <c r="K48" s="25">
        <v>34276161</v>
      </c>
    </row>
    <row r="49" spans="1:11" ht="13.5">
      <c r="A49" s="22" t="s">
        <v>51</v>
      </c>
      <c r="B49" s="6">
        <f>+B75</f>
        <v>45545470.111015946</v>
      </c>
      <c r="C49" s="6">
        <f aca="true" t="shared" si="6" ref="C49:K49">+C75</f>
        <v>33646915.641131304</v>
      </c>
      <c r="D49" s="23">
        <f t="shared" si="6"/>
        <v>15776254.078497127</v>
      </c>
      <c r="E49" s="24">
        <f t="shared" si="6"/>
        <v>20881760.506124273</v>
      </c>
      <c r="F49" s="6">
        <f t="shared" si="6"/>
        <v>19929596.423640974</v>
      </c>
      <c r="G49" s="25">
        <f t="shared" si="6"/>
        <v>19929596.423640974</v>
      </c>
      <c r="H49" s="26">
        <f t="shared" si="6"/>
        <v>-35816578.54381697</v>
      </c>
      <c r="I49" s="24">
        <f t="shared" si="6"/>
        <v>18294659.378514305</v>
      </c>
      <c r="J49" s="6">
        <f t="shared" si="6"/>
        <v>18016264.167212784</v>
      </c>
      <c r="K49" s="25">
        <f t="shared" si="6"/>
        <v>23228211.83357066</v>
      </c>
    </row>
    <row r="50" spans="1:11" ht="13.5">
      <c r="A50" s="33" t="s">
        <v>52</v>
      </c>
      <c r="B50" s="7">
        <f>+B48-B49</f>
        <v>3420795.8889840543</v>
      </c>
      <c r="C50" s="7">
        <f aca="true" t="shared" si="7" ref="C50:K50">+C48-C49</f>
        <v>23736331.358868696</v>
      </c>
      <c r="D50" s="69">
        <f t="shared" si="7"/>
        <v>29608162.921502873</v>
      </c>
      <c r="E50" s="70">
        <f t="shared" si="7"/>
        <v>43956225.49387573</v>
      </c>
      <c r="F50" s="7">
        <f t="shared" si="7"/>
        <v>43853387.576359026</v>
      </c>
      <c r="G50" s="71">
        <f t="shared" si="7"/>
        <v>43853387.576359026</v>
      </c>
      <c r="H50" s="72">
        <f t="shared" si="7"/>
        <v>55269498.54381697</v>
      </c>
      <c r="I50" s="70">
        <f t="shared" si="7"/>
        <v>58217534.621485695</v>
      </c>
      <c r="J50" s="7">
        <f t="shared" si="7"/>
        <v>105202927.83278722</v>
      </c>
      <c r="K50" s="71">
        <f t="shared" si="7"/>
        <v>11047949.16642934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791761147</v>
      </c>
      <c r="C53" s="6">
        <v>795479298</v>
      </c>
      <c r="D53" s="23">
        <v>1129506173</v>
      </c>
      <c r="E53" s="24">
        <v>892999929</v>
      </c>
      <c r="F53" s="6">
        <v>862573542</v>
      </c>
      <c r="G53" s="25">
        <v>862573542</v>
      </c>
      <c r="H53" s="26">
        <v>1150792707</v>
      </c>
      <c r="I53" s="24">
        <v>1101336153</v>
      </c>
      <c r="J53" s="6">
        <v>2083529754</v>
      </c>
      <c r="K53" s="25">
        <v>2089890375</v>
      </c>
    </row>
    <row r="54" spans="1:11" ht="13.5">
      <c r="A54" s="22" t="s">
        <v>55</v>
      </c>
      <c r="B54" s="6">
        <v>37195172</v>
      </c>
      <c r="C54" s="6">
        <v>0</v>
      </c>
      <c r="D54" s="23">
        <v>43565721</v>
      </c>
      <c r="E54" s="24">
        <v>8534122</v>
      </c>
      <c r="F54" s="6">
        <v>8534122</v>
      </c>
      <c r="G54" s="25">
        <v>8534122</v>
      </c>
      <c r="H54" s="26">
        <v>0</v>
      </c>
      <c r="I54" s="24">
        <v>36144122</v>
      </c>
      <c r="J54" s="6">
        <v>38132048</v>
      </c>
      <c r="K54" s="25">
        <v>40229309</v>
      </c>
    </row>
    <row r="55" spans="1:11" ht="13.5">
      <c r="A55" s="22" t="s">
        <v>56</v>
      </c>
      <c r="B55" s="6">
        <v>0</v>
      </c>
      <c r="C55" s="6">
        <v>447388001</v>
      </c>
      <c r="D55" s="23">
        <v>91789983</v>
      </c>
      <c r="E55" s="24">
        <v>35397901</v>
      </c>
      <c r="F55" s="6">
        <v>28165299</v>
      </c>
      <c r="G55" s="25">
        <v>28165299</v>
      </c>
      <c r="H55" s="26">
        <v>21171691</v>
      </c>
      <c r="I55" s="24">
        <v>37489247</v>
      </c>
      <c r="J55" s="6">
        <v>39962344</v>
      </c>
      <c r="K55" s="25">
        <v>42077152</v>
      </c>
    </row>
    <row r="56" spans="1:11" ht="13.5">
      <c r="A56" s="22" t="s">
        <v>57</v>
      </c>
      <c r="B56" s="6">
        <v>14614188</v>
      </c>
      <c r="C56" s="6">
        <v>14321021</v>
      </c>
      <c r="D56" s="23">
        <v>13974948</v>
      </c>
      <c r="E56" s="24">
        <v>26269702</v>
      </c>
      <c r="F56" s="6">
        <v>23625043</v>
      </c>
      <c r="G56" s="25">
        <v>23625043</v>
      </c>
      <c r="H56" s="26">
        <v>13842585</v>
      </c>
      <c r="I56" s="24">
        <v>26298370</v>
      </c>
      <c r="J56" s="6">
        <v>27840417</v>
      </c>
      <c r="K56" s="25">
        <v>29466602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39234820</v>
      </c>
      <c r="F59" s="6">
        <v>39234820</v>
      </c>
      <c r="G59" s="25">
        <v>39234820</v>
      </c>
      <c r="H59" s="26">
        <v>39234820</v>
      </c>
      <c r="I59" s="24">
        <v>40965432</v>
      </c>
      <c r="J59" s="6">
        <v>43218528</v>
      </c>
      <c r="K59" s="25">
        <v>45595546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28606018</v>
      </c>
      <c r="J60" s="6">
        <v>30179349</v>
      </c>
      <c r="K60" s="25">
        <v>31839214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222</v>
      </c>
      <c r="F62" s="98">
        <v>222</v>
      </c>
      <c r="G62" s="99">
        <v>222</v>
      </c>
      <c r="H62" s="100">
        <v>222</v>
      </c>
      <c r="I62" s="97">
        <v>229</v>
      </c>
      <c r="J62" s="98">
        <v>232</v>
      </c>
      <c r="K62" s="99">
        <v>244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2158</v>
      </c>
      <c r="F63" s="98">
        <v>2158</v>
      </c>
      <c r="G63" s="99">
        <v>2158</v>
      </c>
      <c r="H63" s="100">
        <v>2158</v>
      </c>
      <c r="I63" s="97">
        <v>2190</v>
      </c>
      <c r="J63" s="98">
        <v>2223</v>
      </c>
      <c r="K63" s="99">
        <v>2334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0.8445634869171024</v>
      </c>
      <c r="C70" s="5">
        <f aca="true" t="shared" si="8" ref="C70:K70">IF(ISERROR(C71/C72),0,(C71/C72))</f>
        <v>0.9506161319740124</v>
      </c>
      <c r="D70" s="5">
        <f t="shared" si="8"/>
        <v>0.9533906801076416</v>
      </c>
      <c r="E70" s="5">
        <f t="shared" si="8"/>
        <v>0.900154560159524</v>
      </c>
      <c r="F70" s="5">
        <f t="shared" si="8"/>
        <v>0.9001962580363634</v>
      </c>
      <c r="G70" s="5">
        <f t="shared" si="8"/>
        <v>0.9001962580363634</v>
      </c>
      <c r="H70" s="5">
        <f t="shared" si="8"/>
        <v>1.1233113512740451</v>
      </c>
      <c r="I70" s="5">
        <f t="shared" si="8"/>
        <v>0.9777959257632042</v>
      </c>
      <c r="J70" s="5">
        <f t="shared" si="8"/>
        <v>1.0228176885512665</v>
      </c>
      <c r="K70" s="5">
        <f t="shared" si="8"/>
        <v>0.9784015734951019</v>
      </c>
    </row>
    <row r="71" spans="1:11" ht="12.75" hidden="1">
      <c r="A71" s="2" t="s">
        <v>120</v>
      </c>
      <c r="B71" s="2">
        <f>+B83</f>
        <v>176572346</v>
      </c>
      <c r="C71" s="2">
        <f aca="true" t="shared" si="9" ref="C71:K71">+C83</f>
        <v>208929522</v>
      </c>
      <c r="D71" s="2">
        <f t="shared" si="9"/>
        <v>232687626</v>
      </c>
      <c r="E71" s="2">
        <f t="shared" si="9"/>
        <v>252257339</v>
      </c>
      <c r="F71" s="2">
        <f t="shared" si="9"/>
        <v>252374422</v>
      </c>
      <c r="G71" s="2">
        <f t="shared" si="9"/>
        <v>252374422</v>
      </c>
      <c r="H71" s="2">
        <f t="shared" si="9"/>
        <v>306149638</v>
      </c>
      <c r="I71" s="2">
        <f t="shared" si="9"/>
        <v>297334443</v>
      </c>
      <c r="J71" s="2">
        <f t="shared" si="9"/>
        <v>327968113</v>
      </c>
      <c r="K71" s="2">
        <f t="shared" si="9"/>
        <v>330980945</v>
      </c>
    </row>
    <row r="72" spans="1:11" ht="12.75" hidden="1">
      <c r="A72" s="2" t="s">
        <v>121</v>
      </c>
      <c r="B72" s="2">
        <f>+B77</f>
        <v>209069358</v>
      </c>
      <c r="C72" s="2">
        <f aca="true" t="shared" si="10" ref="C72:K72">+C77</f>
        <v>219783270</v>
      </c>
      <c r="D72" s="2">
        <f t="shared" si="10"/>
        <v>244063248</v>
      </c>
      <c r="E72" s="2">
        <f t="shared" si="10"/>
        <v>280237806</v>
      </c>
      <c r="F72" s="2">
        <f t="shared" si="10"/>
        <v>280354889</v>
      </c>
      <c r="G72" s="2">
        <f t="shared" si="10"/>
        <v>280354889</v>
      </c>
      <c r="H72" s="2">
        <f t="shared" si="10"/>
        <v>272542103</v>
      </c>
      <c r="I72" s="2">
        <f t="shared" si="10"/>
        <v>304086400</v>
      </c>
      <c r="J72" s="2">
        <f t="shared" si="10"/>
        <v>320651585</v>
      </c>
      <c r="K72" s="2">
        <f t="shared" si="10"/>
        <v>338287421</v>
      </c>
    </row>
    <row r="73" spans="1:11" ht="12.75" hidden="1">
      <c r="A73" s="2" t="s">
        <v>122</v>
      </c>
      <c r="B73" s="2">
        <f>+B74</f>
        <v>40523346.33333333</v>
      </c>
      <c r="C73" s="2">
        <f aca="true" t="shared" si="11" ref="C73:K73">+(C78+C80+C81+C82)-(B78+B80+B81+B82)</f>
        <v>35510873</v>
      </c>
      <c r="D73" s="2">
        <f t="shared" si="11"/>
        <v>23736552</v>
      </c>
      <c r="E73" s="2">
        <f t="shared" si="11"/>
        <v>-18112609</v>
      </c>
      <c r="F73" s="2">
        <f>+(F78+F80+F81+F82)-(D78+D80+D81+D82)</f>
        <v>-17057609</v>
      </c>
      <c r="G73" s="2">
        <f>+(G78+G80+G81+G82)-(D78+D80+D81+D82)</f>
        <v>-17057609</v>
      </c>
      <c r="H73" s="2">
        <f>+(H78+H80+H81+H82)-(D78+D80+D81+D82)</f>
        <v>41832904</v>
      </c>
      <c r="I73" s="2">
        <f>+(I78+I80+I81+I82)-(E78+E80+E81+E82)</f>
        <v>10698492</v>
      </c>
      <c r="J73" s="2">
        <f t="shared" si="11"/>
        <v>66207433</v>
      </c>
      <c r="K73" s="2">
        <f t="shared" si="11"/>
        <v>18972365</v>
      </c>
    </row>
    <row r="74" spans="1:11" ht="12.75" hidden="1">
      <c r="A74" s="2" t="s">
        <v>123</v>
      </c>
      <c r="B74" s="2">
        <f>+TREND(C74:E74)</f>
        <v>40523346.33333333</v>
      </c>
      <c r="C74" s="2">
        <f>+C73</f>
        <v>35510873</v>
      </c>
      <c r="D74" s="2">
        <f aca="true" t="shared" si="12" ref="D74:K74">+D73</f>
        <v>23736552</v>
      </c>
      <c r="E74" s="2">
        <f t="shared" si="12"/>
        <v>-18112609</v>
      </c>
      <c r="F74" s="2">
        <f t="shared" si="12"/>
        <v>-17057609</v>
      </c>
      <c r="G74" s="2">
        <f t="shared" si="12"/>
        <v>-17057609</v>
      </c>
      <c r="H74" s="2">
        <f t="shared" si="12"/>
        <v>41832904</v>
      </c>
      <c r="I74" s="2">
        <f t="shared" si="12"/>
        <v>10698492</v>
      </c>
      <c r="J74" s="2">
        <f t="shared" si="12"/>
        <v>66207433</v>
      </c>
      <c r="K74" s="2">
        <f t="shared" si="12"/>
        <v>18972365</v>
      </c>
    </row>
    <row r="75" spans="1:11" ht="12.75" hidden="1">
      <c r="A75" s="2" t="s">
        <v>124</v>
      </c>
      <c r="B75" s="2">
        <f>+B84-(((B80+B81+B78)*B70)-B79)</f>
        <v>45545470.111015946</v>
      </c>
      <c r="C75" s="2">
        <f aca="true" t="shared" si="13" ref="C75:K75">+C84-(((C80+C81+C78)*C70)-C79)</f>
        <v>33646915.641131304</v>
      </c>
      <c r="D75" s="2">
        <f t="shared" si="13"/>
        <v>15776254.078497127</v>
      </c>
      <c r="E75" s="2">
        <f t="shared" si="13"/>
        <v>20881760.506124273</v>
      </c>
      <c r="F75" s="2">
        <f t="shared" si="13"/>
        <v>19929596.423640974</v>
      </c>
      <c r="G75" s="2">
        <f t="shared" si="13"/>
        <v>19929596.423640974</v>
      </c>
      <c r="H75" s="2">
        <f t="shared" si="13"/>
        <v>-35816578.54381697</v>
      </c>
      <c r="I75" s="2">
        <f t="shared" si="13"/>
        <v>18294659.378514305</v>
      </c>
      <c r="J75" s="2">
        <f t="shared" si="13"/>
        <v>18016264.167212784</v>
      </c>
      <c r="K75" s="2">
        <f t="shared" si="13"/>
        <v>23228211.83357066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209069358</v>
      </c>
      <c r="C77" s="3">
        <v>219783270</v>
      </c>
      <c r="D77" s="3">
        <v>244063248</v>
      </c>
      <c r="E77" s="3">
        <v>280237806</v>
      </c>
      <c r="F77" s="3">
        <v>280354889</v>
      </c>
      <c r="G77" s="3">
        <v>280354889</v>
      </c>
      <c r="H77" s="3">
        <v>272542103</v>
      </c>
      <c r="I77" s="3">
        <v>304086400</v>
      </c>
      <c r="J77" s="3">
        <v>320651585</v>
      </c>
      <c r="K77" s="3">
        <v>338287421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60820546</v>
      </c>
      <c r="C79" s="3">
        <v>84330068</v>
      </c>
      <c r="D79" s="3">
        <v>89237542</v>
      </c>
      <c r="E79" s="3">
        <v>73922998</v>
      </c>
      <c r="F79" s="3">
        <v>73922998</v>
      </c>
      <c r="G79" s="3">
        <v>73922998</v>
      </c>
      <c r="H79" s="3">
        <v>97728925</v>
      </c>
      <c r="I79" s="3">
        <v>86386943</v>
      </c>
      <c r="J79" s="3">
        <v>156658581</v>
      </c>
      <c r="K79" s="3">
        <v>174412543</v>
      </c>
    </row>
    <row r="80" spans="1:11" ht="12.75" hidden="1">
      <c r="A80" s="1" t="s">
        <v>69</v>
      </c>
      <c r="B80" s="3">
        <v>17771024</v>
      </c>
      <c r="C80" s="3">
        <v>33526555</v>
      </c>
      <c r="D80" s="3">
        <v>40528153</v>
      </c>
      <c r="E80" s="3">
        <v>34737895</v>
      </c>
      <c r="F80" s="3">
        <v>35792895</v>
      </c>
      <c r="G80" s="3">
        <v>35792895</v>
      </c>
      <c r="H80" s="3">
        <v>65785264</v>
      </c>
      <c r="I80" s="3">
        <v>33149343</v>
      </c>
      <c r="J80" s="3">
        <v>74873504</v>
      </c>
      <c r="K80" s="3">
        <v>93845869</v>
      </c>
    </row>
    <row r="81" spans="1:11" ht="12.75" hidden="1">
      <c r="A81" s="1" t="s">
        <v>70</v>
      </c>
      <c r="B81" s="3">
        <v>315332</v>
      </c>
      <c r="C81" s="3">
        <v>19789553</v>
      </c>
      <c r="D81" s="3">
        <v>36524507</v>
      </c>
      <c r="E81" s="3">
        <v>24186694</v>
      </c>
      <c r="F81" s="3">
        <v>24186694</v>
      </c>
      <c r="G81" s="3">
        <v>24186694</v>
      </c>
      <c r="H81" s="3">
        <v>53100300</v>
      </c>
      <c r="I81" s="3">
        <v>36489200</v>
      </c>
      <c r="J81" s="3">
        <v>60675889</v>
      </c>
      <c r="K81" s="3">
        <v>60675889</v>
      </c>
    </row>
    <row r="82" spans="1:11" ht="12.75" hidden="1">
      <c r="A82" s="1" t="s">
        <v>71</v>
      </c>
      <c r="B82" s="3">
        <v>0</v>
      </c>
      <c r="C82" s="3">
        <v>281121</v>
      </c>
      <c r="D82" s="3">
        <v>281121</v>
      </c>
      <c r="E82" s="3">
        <v>296583</v>
      </c>
      <c r="F82" s="3">
        <v>296583</v>
      </c>
      <c r="G82" s="3">
        <v>296583</v>
      </c>
      <c r="H82" s="3">
        <v>281121</v>
      </c>
      <c r="I82" s="3">
        <v>281121</v>
      </c>
      <c r="J82" s="3">
        <v>577704</v>
      </c>
      <c r="K82" s="3">
        <v>577704</v>
      </c>
    </row>
    <row r="83" spans="1:11" ht="12.75" hidden="1">
      <c r="A83" s="1" t="s">
        <v>72</v>
      </c>
      <c r="B83" s="3">
        <v>176572346</v>
      </c>
      <c r="C83" s="3">
        <v>208929522</v>
      </c>
      <c r="D83" s="3">
        <v>232687626</v>
      </c>
      <c r="E83" s="3">
        <v>252257339</v>
      </c>
      <c r="F83" s="3">
        <v>252374422</v>
      </c>
      <c r="G83" s="3">
        <v>252374422</v>
      </c>
      <c r="H83" s="3">
        <v>306149638</v>
      </c>
      <c r="I83" s="3">
        <v>297334443</v>
      </c>
      <c r="J83" s="3">
        <v>327968113</v>
      </c>
      <c r="K83" s="3">
        <v>330980945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34163339</v>
      </c>
      <c r="C5" s="6">
        <v>1089901</v>
      </c>
      <c r="D5" s="23">
        <v>36615473</v>
      </c>
      <c r="E5" s="24">
        <v>42153855</v>
      </c>
      <c r="F5" s="6">
        <v>42153854</v>
      </c>
      <c r="G5" s="25">
        <v>42153854</v>
      </c>
      <c r="H5" s="26">
        <v>24309565</v>
      </c>
      <c r="I5" s="24">
        <v>46269097</v>
      </c>
      <c r="J5" s="6">
        <v>48397473</v>
      </c>
      <c r="K5" s="25">
        <v>50623760</v>
      </c>
    </row>
    <row r="6" spans="1:11" ht="13.5">
      <c r="A6" s="22" t="s">
        <v>19</v>
      </c>
      <c r="B6" s="6">
        <v>35844737</v>
      </c>
      <c r="C6" s="6">
        <v>6930439</v>
      </c>
      <c r="D6" s="23">
        <v>28358804</v>
      </c>
      <c r="E6" s="24">
        <v>51883131</v>
      </c>
      <c r="F6" s="6">
        <v>56883130</v>
      </c>
      <c r="G6" s="25">
        <v>56883130</v>
      </c>
      <c r="H6" s="26">
        <v>40361428</v>
      </c>
      <c r="I6" s="24">
        <v>62473686</v>
      </c>
      <c r="J6" s="6">
        <v>65539925</v>
      </c>
      <c r="K6" s="25">
        <v>69904464</v>
      </c>
    </row>
    <row r="7" spans="1:11" ht="13.5">
      <c r="A7" s="22" t="s">
        <v>20</v>
      </c>
      <c r="B7" s="6">
        <v>1615919</v>
      </c>
      <c r="C7" s="6">
        <v>94570</v>
      </c>
      <c r="D7" s="23">
        <v>1573089</v>
      </c>
      <c r="E7" s="24">
        <v>1359916</v>
      </c>
      <c r="F7" s="6">
        <v>395216</v>
      </c>
      <c r="G7" s="25">
        <v>395216</v>
      </c>
      <c r="H7" s="26">
        <v>276064</v>
      </c>
      <c r="I7" s="24">
        <v>413396</v>
      </c>
      <c r="J7" s="6">
        <v>432412</v>
      </c>
      <c r="K7" s="25">
        <v>452303</v>
      </c>
    </row>
    <row r="8" spans="1:11" ht="13.5">
      <c r="A8" s="22" t="s">
        <v>21</v>
      </c>
      <c r="B8" s="6">
        <v>66524044</v>
      </c>
      <c r="C8" s="6">
        <v>8899405</v>
      </c>
      <c r="D8" s="23">
        <v>100675779</v>
      </c>
      <c r="E8" s="24">
        <v>86565022</v>
      </c>
      <c r="F8" s="6">
        <v>86512702</v>
      </c>
      <c r="G8" s="25">
        <v>86512702</v>
      </c>
      <c r="H8" s="26">
        <v>76796490</v>
      </c>
      <c r="I8" s="24">
        <v>93267371</v>
      </c>
      <c r="J8" s="6">
        <v>100097997</v>
      </c>
      <c r="K8" s="25">
        <v>107562168</v>
      </c>
    </row>
    <row r="9" spans="1:11" ht="13.5">
      <c r="A9" s="22" t="s">
        <v>22</v>
      </c>
      <c r="B9" s="6">
        <v>18422300</v>
      </c>
      <c r="C9" s="6">
        <v>3929626</v>
      </c>
      <c r="D9" s="23">
        <v>15629792</v>
      </c>
      <c r="E9" s="24">
        <v>20059800</v>
      </c>
      <c r="F9" s="6">
        <v>17017374</v>
      </c>
      <c r="G9" s="25">
        <v>17017374</v>
      </c>
      <c r="H9" s="26">
        <v>7320792</v>
      </c>
      <c r="I9" s="24">
        <v>17800173</v>
      </c>
      <c r="J9" s="6">
        <v>18618985</v>
      </c>
      <c r="K9" s="25">
        <v>19475453</v>
      </c>
    </row>
    <row r="10" spans="1:11" ht="25.5">
      <c r="A10" s="27" t="s">
        <v>114</v>
      </c>
      <c r="B10" s="28">
        <f>SUM(B5:B9)</f>
        <v>156570339</v>
      </c>
      <c r="C10" s="29">
        <f aca="true" t="shared" si="0" ref="C10:K10">SUM(C5:C9)</f>
        <v>20943941</v>
      </c>
      <c r="D10" s="30">
        <f t="shared" si="0"/>
        <v>182852937</v>
      </c>
      <c r="E10" s="28">
        <f t="shared" si="0"/>
        <v>202021724</v>
      </c>
      <c r="F10" s="29">
        <f t="shared" si="0"/>
        <v>202962276</v>
      </c>
      <c r="G10" s="31">
        <f t="shared" si="0"/>
        <v>202962276</v>
      </c>
      <c r="H10" s="32">
        <f t="shared" si="0"/>
        <v>149064339</v>
      </c>
      <c r="I10" s="28">
        <f t="shared" si="0"/>
        <v>220223723</v>
      </c>
      <c r="J10" s="29">
        <f t="shared" si="0"/>
        <v>233086792</v>
      </c>
      <c r="K10" s="31">
        <f t="shared" si="0"/>
        <v>248018148</v>
      </c>
    </row>
    <row r="11" spans="1:11" ht="13.5">
      <c r="A11" s="22" t="s">
        <v>23</v>
      </c>
      <c r="B11" s="6">
        <v>55461425</v>
      </c>
      <c r="C11" s="6">
        <v>5775764</v>
      </c>
      <c r="D11" s="23">
        <v>69919808</v>
      </c>
      <c r="E11" s="24">
        <v>81843487</v>
      </c>
      <c r="F11" s="6">
        <v>80463528</v>
      </c>
      <c r="G11" s="25">
        <v>80463528</v>
      </c>
      <c r="H11" s="26">
        <v>71016852</v>
      </c>
      <c r="I11" s="24">
        <v>85492509</v>
      </c>
      <c r="J11" s="6">
        <v>90835787</v>
      </c>
      <c r="K11" s="25">
        <v>96513018</v>
      </c>
    </row>
    <row r="12" spans="1:11" ht="13.5">
      <c r="A12" s="22" t="s">
        <v>24</v>
      </c>
      <c r="B12" s="6">
        <v>6214284</v>
      </c>
      <c r="C12" s="6">
        <v>503241</v>
      </c>
      <c r="D12" s="23">
        <v>7025581</v>
      </c>
      <c r="E12" s="24">
        <v>7441310</v>
      </c>
      <c r="F12" s="6">
        <v>7441309</v>
      </c>
      <c r="G12" s="25">
        <v>7441309</v>
      </c>
      <c r="H12" s="26">
        <v>6324525</v>
      </c>
      <c r="I12" s="24">
        <v>7906393</v>
      </c>
      <c r="J12" s="6">
        <v>8400541</v>
      </c>
      <c r="K12" s="25">
        <v>8925574</v>
      </c>
    </row>
    <row r="13" spans="1:11" ht="13.5">
      <c r="A13" s="22" t="s">
        <v>115</v>
      </c>
      <c r="B13" s="6">
        <v>32012375</v>
      </c>
      <c r="C13" s="6">
        <v>28082852</v>
      </c>
      <c r="D13" s="23">
        <v>32893046</v>
      </c>
      <c r="E13" s="24">
        <v>26366445</v>
      </c>
      <c r="F13" s="6">
        <v>32109988</v>
      </c>
      <c r="G13" s="25">
        <v>32109988</v>
      </c>
      <c r="H13" s="26">
        <v>6865758</v>
      </c>
      <c r="I13" s="24">
        <v>33554936</v>
      </c>
      <c r="J13" s="6">
        <v>35098463</v>
      </c>
      <c r="K13" s="25">
        <v>36712992</v>
      </c>
    </row>
    <row r="14" spans="1:11" ht="13.5">
      <c r="A14" s="22" t="s">
        <v>25</v>
      </c>
      <c r="B14" s="6">
        <v>1079746</v>
      </c>
      <c r="C14" s="6">
        <v>1581934</v>
      </c>
      <c r="D14" s="23">
        <v>2455062</v>
      </c>
      <c r="E14" s="24">
        <v>2829771</v>
      </c>
      <c r="F14" s="6">
        <v>3573078</v>
      </c>
      <c r="G14" s="25">
        <v>3573078</v>
      </c>
      <c r="H14" s="26">
        <v>1122250</v>
      </c>
      <c r="I14" s="24">
        <v>2538826</v>
      </c>
      <c r="J14" s="6">
        <v>1985000</v>
      </c>
      <c r="K14" s="25">
        <v>1880142</v>
      </c>
    </row>
    <row r="15" spans="1:11" ht="13.5">
      <c r="A15" s="22" t="s">
        <v>26</v>
      </c>
      <c r="B15" s="6">
        <v>17220160</v>
      </c>
      <c r="C15" s="6">
        <v>2122825</v>
      </c>
      <c r="D15" s="23">
        <v>25642267</v>
      </c>
      <c r="E15" s="24">
        <v>37604092</v>
      </c>
      <c r="F15" s="6">
        <v>35979446</v>
      </c>
      <c r="G15" s="25">
        <v>35979446</v>
      </c>
      <c r="H15" s="26">
        <v>15548350</v>
      </c>
      <c r="I15" s="24">
        <v>37435396</v>
      </c>
      <c r="J15" s="6">
        <v>38494017</v>
      </c>
      <c r="K15" s="25">
        <v>40663350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69129113</v>
      </c>
      <c r="C17" s="6">
        <v>30145364</v>
      </c>
      <c r="D17" s="23">
        <v>69961144</v>
      </c>
      <c r="E17" s="24">
        <v>87705010</v>
      </c>
      <c r="F17" s="6">
        <v>75911628</v>
      </c>
      <c r="G17" s="25">
        <v>75911628</v>
      </c>
      <c r="H17" s="26">
        <v>30981589</v>
      </c>
      <c r="I17" s="24">
        <v>54820837</v>
      </c>
      <c r="J17" s="6">
        <v>56495456</v>
      </c>
      <c r="K17" s="25">
        <v>58864249</v>
      </c>
    </row>
    <row r="18" spans="1:11" ht="13.5">
      <c r="A18" s="33" t="s">
        <v>28</v>
      </c>
      <c r="B18" s="34">
        <f>SUM(B11:B17)</f>
        <v>181117103</v>
      </c>
      <c r="C18" s="35">
        <f aca="true" t="shared" si="1" ref="C18:K18">SUM(C11:C17)</f>
        <v>68211980</v>
      </c>
      <c r="D18" s="36">
        <f t="shared" si="1"/>
        <v>207896908</v>
      </c>
      <c r="E18" s="34">
        <f t="shared" si="1"/>
        <v>243790115</v>
      </c>
      <c r="F18" s="35">
        <f t="shared" si="1"/>
        <v>235478977</v>
      </c>
      <c r="G18" s="37">
        <f t="shared" si="1"/>
        <v>235478977</v>
      </c>
      <c r="H18" s="38">
        <f t="shared" si="1"/>
        <v>131859324</v>
      </c>
      <c r="I18" s="34">
        <f t="shared" si="1"/>
        <v>221748897</v>
      </c>
      <c r="J18" s="35">
        <f t="shared" si="1"/>
        <v>231309264</v>
      </c>
      <c r="K18" s="37">
        <f t="shared" si="1"/>
        <v>243559325</v>
      </c>
    </row>
    <row r="19" spans="1:11" ht="13.5">
      <c r="A19" s="33" t="s">
        <v>29</v>
      </c>
      <c r="B19" s="39">
        <f>+B10-B18</f>
        <v>-24546764</v>
      </c>
      <c r="C19" s="40">
        <f aca="true" t="shared" si="2" ref="C19:K19">+C10-C18</f>
        <v>-47268039</v>
      </c>
      <c r="D19" s="41">
        <f t="shared" si="2"/>
        <v>-25043971</v>
      </c>
      <c r="E19" s="39">
        <f t="shared" si="2"/>
        <v>-41768391</v>
      </c>
      <c r="F19" s="40">
        <f t="shared" si="2"/>
        <v>-32516701</v>
      </c>
      <c r="G19" s="42">
        <f t="shared" si="2"/>
        <v>-32516701</v>
      </c>
      <c r="H19" s="43">
        <f t="shared" si="2"/>
        <v>17205015</v>
      </c>
      <c r="I19" s="39">
        <f t="shared" si="2"/>
        <v>-1525174</v>
      </c>
      <c r="J19" s="40">
        <f t="shared" si="2"/>
        <v>1777528</v>
      </c>
      <c r="K19" s="42">
        <f t="shared" si="2"/>
        <v>4458823</v>
      </c>
    </row>
    <row r="20" spans="1:11" ht="25.5">
      <c r="A20" s="44" t="s">
        <v>30</v>
      </c>
      <c r="B20" s="45">
        <v>37604708</v>
      </c>
      <c r="C20" s="46">
        <v>-1513428</v>
      </c>
      <c r="D20" s="47">
        <v>53750233</v>
      </c>
      <c r="E20" s="45">
        <v>68419998</v>
      </c>
      <c r="F20" s="46">
        <v>68419998</v>
      </c>
      <c r="G20" s="48">
        <v>68419998</v>
      </c>
      <c r="H20" s="49">
        <v>31179518</v>
      </c>
      <c r="I20" s="45">
        <v>46729000</v>
      </c>
      <c r="J20" s="46">
        <v>45382000</v>
      </c>
      <c r="K20" s="48">
        <v>33285000</v>
      </c>
    </row>
    <row r="21" spans="1:11" ht="63.75">
      <c r="A21" s="50" t="s">
        <v>116</v>
      </c>
      <c r="B21" s="51">
        <v>0</v>
      </c>
      <c r="C21" s="52">
        <v>33280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13057944</v>
      </c>
      <c r="C22" s="58">
        <f aca="true" t="shared" si="3" ref="C22:K22">SUM(C19:C21)</f>
        <v>-48748187</v>
      </c>
      <c r="D22" s="59">
        <f t="shared" si="3"/>
        <v>28706262</v>
      </c>
      <c r="E22" s="57">
        <f t="shared" si="3"/>
        <v>26651607</v>
      </c>
      <c r="F22" s="58">
        <f t="shared" si="3"/>
        <v>35903297</v>
      </c>
      <c r="G22" s="60">
        <f t="shared" si="3"/>
        <v>35903297</v>
      </c>
      <c r="H22" s="61">
        <f t="shared" si="3"/>
        <v>48384533</v>
      </c>
      <c r="I22" s="57">
        <f t="shared" si="3"/>
        <v>45203826</v>
      </c>
      <c r="J22" s="58">
        <f t="shared" si="3"/>
        <v>47159528</v>
      </c>
      <c r="K22" s="60">
        <f t="shared" si="3"/>
        <v>37743823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13057944</v>
      </c>
      <c r="C24" s="40">
        <f aca="true" t="shared" si="4" ref="C24:K24">SUM(C22:C23)</f>
        <v>-48748187</v>
      </c>
      <c r="D24" s="41">
        <f t="shared" si="4"/>
        <v>28706262</v>
      </c>
      <c r="E24" s="39">
        <f t="shared" si="4"/>
        <v>26651607</v>
      </c>
      <c r="F24" s="40">
        <f t="shared" si="4"/>
        <v>35903297</v>
      </c>
      <c r="G24" s="42">
        <f t="shared" si="4"/>
        <v>35903297</v>
      </c>
      <c r="H24" s="43">
        <f t="shared" si="4"/>
        <v>48384533</v>
      </c>
      <c r="I24" s="39">
        <f t="shared" si="4"/>
        <v>45203826</v>
      </c>
      <c r="J24" s="40">
        <f t="shared" si="4"/>
        <v>47159528</v>
      </c>
      <c r="K24" s="42">
        <f t="shared" si="4"/>
        <v>37743823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35999880</v>
      </c>
      <c r="C27" s="7">
        <v>445259</v>
      </c>
      <c r="D27" s="69">
        <v>97176953</v>
      </c>
      <c r="E27" s="70">
        <v>85019529</v>
      </c>
      <c r="F27" s="7">
        <v>76493488</v>
      </c>
      <c r="G27" s="71">
        <v>76493488</v>
      </c>
      <c r="H27" s="72">
        <v>45782923</v>
      </c>
      <c r="I27" s="70">
        <v>45940000</v>
      </c>
      <c r="J27" s="7">
        <v>45712900</v>
      </c>
      <c r="K27" s="71">
        <v>40503525</v>
      </c>
    </row>
    <row r="28" spans="1:11" ht="13.5">
      <c r="A28" s="73" t="s">
        <v>34</v>
      </c>
      <c r="B28" s="6">
        <v>30264171</v>
      </c>
      <c r="C28" s="6">
        <v>2796235</v>
      </c>
      <c r="D28" s="23">
        <v>74142860</v>
      </c>
      <c r="E28" s="24">
        <v>67139400</v>
      </c>
      <c r="F28" s="6">
        <v>61706745</v>
      </c>
      <c r="G28" s="25">
        <v>61706745</v>
      </c>
      <c r="H28" s="26">
        <v>0</v>
      </c>
      <c r="I28" s="24">
        <v>44915000</v>
      </c>
      <c r="J28" s="6">
        <v>41012900</v>
      </c>
      <c r="K28" s="25">
        <v>28785000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-4654670</v>
      </c>
      <c r="D30" s="23">
        <v>0</v>
      </c>
      <c r="E30" s="24">
        <v>8950129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5735709</v>
      </c>
      <c r="C31" s="6">
        <v>2303694</v>
      </c>
      <c r="D31" s="23">
        <v>23034093</v>
      </c>
      <c r="E31" s="24">
        <v>8930000</v>
      </c>
      <c r="F31" s="6">
        <v>14786743</v>
      </c>
      <c r="G31" s="25">
        <v>14786743</v>
      </c>
      <c r="H31" s="26">
        <v>0</v>
      </c>
      <c r="I31" s="24">
        <v>1025000</v>
      </c>
      <c r="J31" s="6">
        <v>5200000</v>
      </c>
      <c r="K31" s="25">
        <v>11718525</v>
      </c>
    </row>
    <row r="32" spans="1:11" ht="13.5">
      <c r="A32" s="33" t="s">
        <v>37</v>
      </c>
      <c r="B32" s="7">
        <f>SUM(B28:B31)</f>
        <v>35999880</v>
      </c>
      <c r="C32" s="7">
        <f aca="true" t="shared" si="5" ref="C32:K32">SUM(C28:C31)</f>
        <v>445259</v>
      </c>
      <c r="D32" s="69">
        <f t="shared" si="5"/>
        <v>97176953</v>
      </c>
      <c r="E32" s="70">
        <f t="shared" si="5"/>
        <v>85019529</v>
      </c>
      <c r="F32" s="7">
        <f t="shared" si="5"/>
        <v>76493488</v>
      </c>
      <c r="G32" s="71">
        <f t="shared" si="5"/>
        <v>76493488</v>
      </c>
      <c r="H32" s="72">
        <f t="shared" si="5"/>
        <v>0</v>
      </c>
      <c r="I32" s="70">
        <f t="shared" si="5"/>
        <v>45940000</v>
      </c>
      <c r="J32" s="7">
        <f t="shared" si="5"/>
        <v>46212900</v>
      </c>
      <c r="K32" s="71">
        <f t="shared" si="5"/>
        <v>40503525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66433037</v>
      </c>
      <c r="C35" s="6">
        <v>-19316249</v>
      </c>
      <c r="D35" s="23">
        <v>-17404716</v>
      </c>
      <c r="E35" s="24">
        <v>93046553</v>
      </c>
      <c r="F35" s="6">
        <v>99031398</v>
      </c>
      <c r="G35" s="25">
        <v>99031398</v>
      </c>
      <c r="H35" s="26">
        <v>-23510795</v>
      </c>
      <c r="I35" s="24">
        <v>39296679</v>
      </c>
      <c r="J35" s="6">
        <v>6285923</v>
      </c>
      <c r="K35" s="25">
        <v>99863877</v>
      </c>
    </row>
    <row r="36" spans="1:11" ht="13.5">
      <c r="A36" s="22" t="s">
        <v>40</v>
      </c>
      <c r="B36" s="6">
        <v>572855066</v>
      </c>
      <c r="C36" s="6">
        <v>-16707545</v>
      </c>
      <c r="D36" s="23">
        <v>64285408</v>
      </c>
      <c r="E36" s="24">
        <v>741339288</v>
      </c>
      <c r="F36" s="6">
        <v>766891157</v>
      </c>
      <c r="G36" s="25">
        <v>766891157</v>
      </c>
      <c r="H36" s="26">
        <v>38917166</v>
      </c>
      <c r="I36" s="24">
        <v>773696458</v>
      </c>
      <c r="J36" s="6">
        <v>778414895</v>
      </c>
      <c r="K36" s="25">
        <v>766180528</v>
      </c>
    </row>
    <row r="37" spans="1:11" ht="13.5">
      <c r="A37" s="22" t="s">
        <v>41</v>
      </c>
      <c r="B37" s="6">
        <v>47460639</v>
      </c>
      <c r="C37" s="6">
        <v>10560776</v>
      </c>
      <c r="D37" s="23">
        <v>18483842</v>
      </c>
      <c r="E37" s="24">
        <v>39771676</v>
      </c>
      <c r="F37" s="6">
        <v>39458510</v>
      </c>
      <c r="G37" s="25">
        <v>39458510</v>
      </c>
      <c r="H37" s="26">
        <v>-32978188</v>
      </c>
      <c r="I37" s="24">
        <v>33148398</v>
      </c>
      <c r="J37" s="6">
        <v>31021089</v>
      </c>
      <c r="K37" s="25">
        <v>29666244</v>
      </c>
    </row>
    <row r="38" spans="1:11" ht="13.5">
      <c r="A38" s="22" t="s">
        <v>42</v>
      </c>
      <c r="B38" s="6">
        <v>16322447</v>
      </c>
      <c r="C38" s="6">
        <v>2163619</v>
      </c>
      <c r="D38" s="23">
        <v>-309418</v>
      </c>
      <c r="E38" s="24">
        <v>33177954</v>
      </c>
      <c r="F38" s="6">
        <v>29794054</v>
      </c>
      <c r="G38" s="25">
        <v>29794054</v>
      </c>
      <c r="H38" s="26">
        <v>0</v>
      </c>
      <c r="I38" s="24">
        <v>33376755</v>
      </c>
      <c r="J38" s="6">
        <v>33303680</v>
      </c>
      <c r="K38" s="25">
        <v>33358222</v>
      </c>
    </row>
    <row r="39" spans="1:11" ht="13.5">
      <c r="A39" s="22" t="s">
        <v>43</v>
      </c>
      <c r="B39" s="6">
        <v>575505017</v>
      </c>
      <c r="C39" s="6">
        <v>-2</v>
      </c>
      <c r="D39" s="23">
        <v>6</v>
      </c>
      <c r="E39" s="24">
        <v>734784604</v>
      </c>
      <c r="F39" s="6">
        <v>760766694</v>
      </c>
      <c r="G39" s="25">
        <v>760766694</v>
      </c>
      <c r="H39" s="26">
        <v>26</v>
      </c>
      <c r="I39" s="24">
        <v>798918420</v>
      </c>
      <c r="J39" s="6">
        <v>831234779</v>
      </c>
      <c r="K39" s="25">
        <v>856472946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44012563</v>
      </c>
      <c r="C42" s="6">
        <v>0</v>
      </c>
      <c r="D42" s="23">
        <v>-138037</v>
      </c>
      <c r="E42" s="24">
        <v>36237118</v>
      </c>
      <c r="F42" s="6">
        <v>302167273</v>
      </c>
      <c r="G42" s="25">
        <v>302167273</v>
      </c>
      <c r="H42" s="26">
        <v>-139124</v>
      </c>
      <c r="I42" s="24">
        <v>249511172</v>
      </c>
      <c r="J42" s="6">
        <v>259923076</v>
      </c>
      <c r="K42" s="25">
        <v>258424292</v>
      </c>
    </row>
    <row r="43" spans="1:11" ht="13.5">
      <c r="A43" s="22" t="s">
        <v>46</v>
      </c>
      <c r="B43" s="6">
        <v>-35999880</v>
      </c>
      <c r="C43" s="6">
        <v>0</v>
      </c>
      <c r="D43" s="23">
        <v>0</v>
      </c>
      <c r="E43" s="24">
        <v>0</v>
      </c>
      <c r="F43" s="6">
        <v>-76493490</v>
      </c>
      <c r="G43" s="25">
        <v>-76493490</v>
      </c>
      <c r="H43" s="26">
        <v>0</v>
      </c>
      <c r="I43" s="24">
        <v>-45940000</v>
      </c>
      <c r="J43" s="6">
        <v>-45212900</v>
      </c>
      <c r="K43" s="25">
        <v>-35500000</v>
      </c>
    </row>
    <row r="44" spans="1:11" ht="13.5">
      <c r="A44" s="22" t="s">
        <v>47</v>
      </c>
      <c r="B44" s="6">
        <v>-949009</v>
      </c>
      <c r="C44" s="6">
        <v>4022</v>
      </c>
      <c r="D44" s="23">
        <v>-3086</v>
      </c>
      <c r="E44" s="24">
        <v>55456</v>
      </c>
      <c r="F44" s="6">
        <v>0</v>
      </c>
      <c r="G44" s="25">
        <v>0</v>
      </c>
      <c r="H44" s="26">
        <v>-3004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14933781</v>
      </c>
      <c r="C45" s="7">
        <v>4022</v>
      </c>
      <c r="D45" s="69">
        <v>-141123</v>
      </c>
      <c r="E45" s="70">
        <v>36292574</v>
      </c>
      <c r="F45" s="7">
        <v>226299946</v>
      </c>
      <c r="G45" s="71">
        <v>226299946</v>
      </c>
      <c r="H45" s="72">
        <v>-139124</v>
      </c>
      <c r="I45" s="70">
        <v>205227551</v>
      </c>
      <c r="J45" s="7">
        <v>215690935</v>
      </c>
      <c r="K45" s="71">
        <v>226660381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14933771</v>
      </c>
      <c r="C48" s="6">
        <v>-10465453</v>
      </c>
      <c r="D48" s="23">
        <v>-12032633</v>
      </c>
      <c r="E48" s="24">
        <v>7763276</v>
      </c>
      <c r="F48" s="6">
        <v>7081378</v>
      </c>
      <c r="G48" s="25">
        <v>7081378</v>
      </c>
      <c r="H48" s="26">
        <v>-67248070</v>
      </c>
      <c r="I48" s="24">
        <v>-21829206</v>
      </c>
      <c r="J48" s="6">
        <v>-48666278</v>
      </c>
      <c r="K48" s="25">
        <v>37350364</v>
      </c>
    </row>
    <row r="49" spans="1:11" ht="13.5">
      <c r="A49" s="22" t="s">
        <v>51</v>
      </c>
      <c r="B49" s="6">
        <f>+B75</f>
        <v>13205651.33208032</v>
      </c>
      <c r="C49" s="6">
        <f aca="true" t="shared" si="6" ref="C49:K49">+C75</f>
        <v>7951214</v>
      </c>
      <c r="D49" s="23">
        <f t="shared" si="6"/>
        <v>5899949</v>
      </c>
      <c r="E49" s="24">
        <f t="shared" si="6"/>
        <v>36237118</v>
      </c>
      <c r="F49" s="6">
        <f t="shared" si="6"/>
        <v>-51343440.28234552</v>
      </c>
      <c r="G49" s="25">
        <f t="shared" si="6"/>
        <v>-51343440.28234552</v>
      </c>
      <c r="H49" s="26">
        <f t="shared" si="6"/>
        <v>-31717647</v>
      </c>
      <c r="I49" s="24">
        <f t="shared" si="6"/>
        <v>-21009149.53300505</v>
      </c>
      <c r="J49" s="6">
        <f t="shared" si="6"/>
        <v>-17818691.399359643</v>
      </c>
      <c r="K49" s="25">
        <f t="shared" si="6"/>
        <v>-24897177.954686224</v>
      </c>
    </row>
    <row r="50" spans="1:11" ht="13.5">
      <c r="A50" s="33" t="s">
        <v>52</v>
      </c>
      <c r="B50" s="7">
        <f>+B48-B49</f>
        <v>1728119.6679196805</v>
      </c>
      <c r="C50" s="7">
        <f aca="true" t="shared" si="7" ref="C50:K50">+C48-C49</f>
        <v>-18416667</v>
      </c>
      <c r="D50" s="69">
        <f t="shared" si="7"/>
        <v>-17932582</v>
      </c>
      <c r="E50" s="70">
        <f t="shared" si="7"/>
        <v>-28473842</v>
      </c>
      <c r="F50" s="7">
        <f t="shared" si="7"/>
        <v>58424818.28234552</v>
      </c>
      <c r="G50" s="71">
        <f t="shared" si="7"/>
        <v>58424818.28234552</v>
      </c>
      <c r="H50" s="72">
        <f t="shared" si="7"/>
        <v>-35530423</v>
      </c>
      <c r="I50" s="70">
        <f t="shared" si="7"/>
        <v>-820056.4669949487</v>
      </c>
      <c r="J50" s="7">
        <f t="shared" si="7"/>
        <v>-30847586.600640357</v>
      </c>
      <c r="K50" s="71">
        <f t="shared" si="7"/>
        <v>62247541.954686224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572839995</v>
      </c>
      <c r="C53" s="6">
        <v>-18480551</v>
      </c>
      <c r="D53" s="23">
        <v>7471101</v>
      </c>
      <c r="E53" s="24">
        <v>674199888</v>
      </c>
      <c r="F53" s="6">
        <v>702259432</v>
      </c>
      <c r="G53" s="25">
        <v>702259432</v>
      </c>
      <c r="H53" s="26">
        <v>-831891</v>
      </c>
      <c r="I53" s="24">
        <v>728281458</v>
      </c>
      <c r="J53" s="6">
        <v>736901995</v>
      </c>
      <c r="K53" s="25">
        <v>737395528</v>
      </c>
    </row>
    <row r="54" spans="1:11" ht="13.5">
      <c r="A54" s="22" t="s">
        <v>55</v>
      </c>
      <c r="B54" s="6">
        <v>32012375</v>
      </c>
      <c r="C54" s="6">
        <v>0</v>
      </c>
      <c r="D54" s="23">
        <v>27109026</v>
      </c>
      <c r="E54" s="24">
        <v>26366445</v>
      </c>
      <c r="F54" s="6">
        <v>32109988</v>
      </c>
      <c r="G54" s="25">
        <v>32109988</v>
      </c>
      <c r="H54" s="26">
        <v>6865758</v>
      </c>
      <c r="I54" s="24">
        <v>33554936</v>
      </c>
      <c r="J54" s="6">
        <v>35098463</v>
      </c>
      <c r="K54" s="25">
        <v>36712992</v>
      </c>
    </row>
    <row r="55" spans="1:11" ht="13.5">
      <c r="A55" s="22" t="s">
        <v>56</v>
      </c>
      <c r="B55" s="6">
        <v>30145714</v>
      </c>
      <c r="C55" s="6">
        <v>-2805880</v>
      </c>
      <c r="D55" s="23">
        <v>85565220</v>
      </c>
      <c r="E55" s="24">
        <v>63819400</v>
      </c>
      <c r="F55" s="6">
        <v>60827248</v>
      </c>
      <c r="G55" s="25">
        <v>60827248</v>
      </c>
      <c r="H55" s="26">
        <v>34823183</v>
      </c>
      <c r="I55" s="24">
        <v>28955000</v>
      </c>
      <c r="J55" s="6">
        <v>25512900</v>
      </c>
      <c r="K55" s="25">
        <v>29604025</v>
      </c>
    </row>
    <row r="56" spans="1:11" ht="13.5">
      <c r="A56" s="22" t="s">
        <v>57</v>
      </c>
      <c r="B56" s="6">
        <v>3743091</v>
      </c>
      <c r="C56" s="6">
        <v>179735</v>
      </c>
      <c r="D56" s="23">
        <v>3958815</v>
      </c>
      <c r="E56" s="24">
        <v>7268261</v>
      </c>
      <c r="F56" s="6">
        <v>4003221</v>
      </c>
      <c r="G56" s="25">
        <v>4003221</v>
      </c>
      <c r="H56" s="26">
        <v>887056</v>
      </c>
      <c r="I56" s="24">
        <v>3030000</v>
      </c>
      <c r="J56" s="6">
        <v>3360180</v>
      </c>
      <c r="K56" s="25">
        <v>3496350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30744458</v>
      </c>
      <c r="J59" s="6">
        <v>33433874</v>
      </c>
      <c r="K59" s="25">
        <v>36028001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41992630</v>
      </c>
      <c r="F60" s="6">
        <v>10779831</v>
      </c>
      <c r="G60" s="25">
        <v>10779831</v>
      </c>
      <c r="H60" s="26">
        <v>10779831</v>
      </c>
      <c r="I60" s="24">
        <v>11264922</v>
      </c>
      <c r="J60" s="6">
        <v>11783110</v>
      </c>
      <c r="K60" s="25">
        <v>12325132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213</v>
      </c>
      <c r="C62" s="98">
        <v>213</v>
      </c>
      <c r="D62" s="99">
        <v>213</v>
      </c>
      <c r="E62" s="97">
        <v>4085</v>
      </c>
      <c r="F62" s="98">
        <v>4085</v>
      </c>
      <c r="G62" s="99">
        <v>4085</v>
      </c>
      <c r="H62" s="100">
        <v>4085</v>
      </c>
      <c r="I62" s="97">
        <v>4085</v>
      </c>
      <c r="J62" s="98">
        <v>4085</v>
      </c>
      <c r="K62" s="99">
        <v>4085</v>
      </c>
    </row>
    <row r="63" spans="1:11" ht="13.5">
      <c r="A63" s="96" t="s">
        <v>63</v>
      </c>
      <c r="B63" s="97">
        <v>1245</v>
      </c>
      <c r="C63" s="98">
        <v>1245</v>
      </c>
      <c r="D63" s="99">
        <v>1245</v>
      </c>
      <c r="E63" s="97">
        <v>2876</v>
      </c>
      <c r="F63" s="98">
        <v>2876</v>
      </c>
      <c r="G63" s="99">
        <v>2876</v>
      </c>
      <c r="H63" s="100">
        <v>2876</v>
      </c>
      <c r="I63" s="97">
        <v>2876</v>
      </c>
      <c r="J63" s="98">
        <v>2876</v>
      </c>
      <c r="K63" s="99">
        <v>2876</v>
      </c>
    </row>
    <row r="64" spans="1:11" ht="13.5">
      <c r="A64" s="96" t="s">
        <v>64</v>
      </c>
      <c r="B64" s="97">
        <v>2943</v>
      </c>
      <c r="C64" s="98">
        <v>2943</v>
      </c>
      <c r="D64" s="99">
        <v>2943</v>
      </c>
      <c r="E64" s="97">
        <v>3903</v>
      </c>
      <c r="F64" s="98">
        <v>3903</v>
      </c>
      <c r="G64" s="99">
        <v>3903</v>
      </c>
      <c r="H64" s="100">
        <v>3903</v>
      </c>
      <c r="I64" s="97">
        <v>3903</v>
      </c>
      <c r="J64" s="98">
        <v>3903</v>
      </c>
      <c r="K64" s="99">
        <v>3903</v>
      </c>
    </row>
    <row r="65" spans="1:11" ht="13.5">
      <c r="A65" s="96" t="s">
        <v>65</v>
      </c>
      <c r="B65" s="97">
        <v>5718</v>
      </c>
      <c r="C65" s="98">
        <v>5718</v>
      </c>
      <c r="D65" s="99">
        <v>5723</v>
      </c>
      <c r="E65" s="97">
        <v>5723</v>
      </c>
      <c r="F65" s="98">
        <v>5723</v>
      </c>
      <c r="G65" s="99">
        <v>5723</v>
      </c>
      <c r="H65" s="100">
        <v>5723</v>
      </c>
      <c r="I65" s="97">
        <v>5723</v>
      </c>
      <c r="J65" s="98">
        <v>5723</v>
      </c>
      <c r="K65" s="99">
        <v>5723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0.6443168495210032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0.9748303831050824</v>
      </c>
      <c r="G70" s="5">
        <f t="shared" si="8"/>
        <v>0.9748303831050824</v>
      </c>
      <c r="H70" s="5">
        <f t="shared" si="8"/>
        <v>0</v>
      </c>
      <c r="I70" s="5">
        <f t="shared" si="8"/>
        <v>0.8571510286557865</v>
      </c>
      <c r="J70" s="5">
        <f t="shared" si="8"/>
        <v>0.8593113070509592</v>
      </c>
      <c r="K70" s="5">
        <f t="shared" si="8"/>
        <v>0.8542077213513607</v>
      </c>
    </row>
    <row r="71" spans="1:11" ht="12.75" hidden="1">
      <c r="A71" s="2" t="s">
        <v>120</v>
      </c>
      <c r="B71" s="2">
        <f>+B83</f>
        <v>50314485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109152455</v>
      </c>
      <c r="G71" s="2">
        <f t="shared" si="9"/>
        <v>109152455</v>
      </c>
      <c r="H71" s="2">
        <f t="shared" si="9"/>
        <v>0</v>
      </c>
      <c r="I71" s="2">
        <f t="shared" si="9"/>
        <v>104805112</v>
      </c>
      <c r="J71" s="2">
        <f t="shared" si="9"/>
        <v>110067813</v>
      </c>
      <c r="K71" s="2">
        <f t="shared" si="9"/>
        <v>115600077</v>
      </c>
    </row>
    <row r="72" spans="1:11" ht="12.75" hidden="1">
      <c r="A72" s="2" t="s">
        <v>121</v>
      </c>
      <c r="B72" s="2">
        <f>+B77</f>
        <v>78089662</v>
      </c>
      <c r="C72" s="2">
        <f aca="true" t="shared" si="10" ref="C72:K72">+C77</f>
        <v>11014406</v>
      </c>
      <c r="D72" s="2">
        <f t="shared" si="10"/>
        <v>77440936</v>
      </c>
      <c r="E72" s="2">
        <f t="shared" si="10"/>
        <v>102858700</v>
      </c>
      <c r="F72" s="2">
        <f t="shared" si="10"/>
        <v>111970715</v>
      </c>
      <c r="G72" s="2">
        <f t="shared" si="10"/>
        <v>111970715</v>
      </c>
      <c r="H72" s="2">
        <f t="shared" si="10"/>
        <v>68466037</v>
      </c>
      <c r="I72" s="2">
        <f t="shared" si="10"/>
        <v>122271465</v>
      </c>
      <c r="J72" s="2">
        <f t="shared" si="10"/>
        <v>128088403</v>
      </c>
      <c r="K72" s="2">
        <f t="shared" si="10"/>
        <v>135330171</v>
      </c>
    </row>
    <row r="73" spans="1:11" ht="12.75" hidden="1">
      <c r="A73" s="2" t="s">
        <v>122</v>
      </c>
      <c r="B73" s="2">
        <f>+B74</f>
        <v>-64685750.33333334</v>
      </c>
      <c r="C73" s="2">
        <f aca="true" t="shared" si="11" ref="C73:K73">+(C78+C80+C81+C82)-(B78+B80+B81+B82)</f>
        <v>-61328777</v>
      </c>
      <c r="D73" s="2">
        <f t="shared" si="11"/>
        <v>4555895</v>
      </c>
      <c r="E73" s="2">
        <f t="shared" si="11"/>
        <v>90582407</v>
      </c>
      <c r="F73" s="2">
        <f>+(F78+F80+F81+F82)-(D78+D80+D81+D82)</f>
        <v>97249150</v>
      </c>
      <c r="G73" s="2">
        <f>+(G78+G80+G81+G82)-(D78+D80+D81+D82)</f>
        <v>97249150</v>
      </c>
      <c r="H73" s="2">
        <f>+(H78+H80+H81+H82)-(D78+D80+D81+D82)</f>
        <v>49278779</v>
      </c>
      <c r="I73" s="2">
        <f>+(I78+I80+I81+I82)-(E78+E80+E81+E82)</f>
        <v>-24111530</v>
      </c>
      <c r="J73" s="2">
        <f t="shared" si="11"/>
        <v>-6248807</v>
      </c>
      <c r="K73" s="2">
        <f t="shared" si="11"/>
        <v>7539772</v>
      </c>
    </row>
    <row r="74" spans="1:11" ht="12.75" hidden="1">
      <c r="A74" s="2" t="s">
        <v>123</v>
      </c>
      <c r="B74" s="2">
        <f>+TREND(C74:E74)</f>
        <v>-64685750.33333334</v>
      </c>
      <c r="C74" s="2">
        <f>+C73</f>
        <v>-61328777</v>
      </c>
      <c r="D74" s="2">
        <f aca="true" t="shared" si="12" ref="D74:K74">+D73</f>
        <v>4555895</v>
      </c>
      <c r="E74" s="2">
        <f t="shared" si="12"/>
        <v>90582407</v>
      </c>
      <c r="F74" s="2">
        <f t="shared" si="12"/>
        <v>97249150</v>
      </c>
      <c r="G74" s="2">
        <f t="shared" si="12"/>
        <v>97249150</v>
      </c>
      <c r="H74" s="2">
        <f t="shared" si="12"/>
        <v>49278779</v>
      </c>
      <c r="I74" s="2">
        <f t="shared" si="12"/>
        <v>-24111530</v>
      </c>
      <c r="J74" s="2">
        <f t="shared" si="12"/>
        <v>-6248807</v>
      </c>
      <c r="K74" s="2">
        <f t="shared" si="12"/>
        <v>7539772</v>
      </c>
    </row>
    <row r="75" spans="1:11" ht="12.75" hidden="1">
      <c r="A75" s="2" t="s">
        <v>124</v>
      </c>
      <c r="B75" s="2">
        <f>+B84-(((B80+B81+B78)*B70)-B79)</f>
        <v>13205651.33208032</v>
      </c>
      <c r="C75" s="2">
        <f aca="true" t="shared" si="13" ref="C75:K75">+C84-(((C80+C81+C78)*C70)-C79)</f>
        <v>7951214</v>
      </c>
      <c r="D75" s="2">
        <f t="shared" si="13"/>
        <v>5899949</v>
      </c>
      <c r="E75" s="2">
        <f t="shared" si="13"/>
        <v>36237118</v>
      </c>
      <c r="F75" s="2">
        <f t="shared" si="13"/>
        <v>-51343440.28234552</v>
      </c>
      <c r="G75" s="2">
        <f t="shared" si="13"/>
        <v>-51343440.28234552</v>
      </c>
      <c r="H75" s="2">
        <f t="shared" si="13"/>
        <v>-31717647</v>
      </c>
      <c r="I75" s="2">
        <f t="shared" si="13"/>
        <v>-21009149.53300505</v>
      </c>
      <c r="J75" s="2">
        <f t="shared" si="13"/>
        <v>-17818691.399359643</v>
      </c>
      <c r="K75" s="2">
        <f t="shared" si="13"/>
        <v>-24897177.954686224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78089662</v>
      </c>
      <c r="C77" s="3">
        <v>11014406</v>
      </c>
      <c r="D77" s="3">
        <v>77440936</v>
      </c>
      <c r="E77" s="3">
        <v>102858700</v>
      </c>
      <c r="F77" s="3">
        <v>111970715</v>
      </c>
      <c r="G77" s="3">
        <v>111970715</v>
      </c>
      <c r="H77" s="3">
        <v>68466037</v>
      </c>
      <c r="I77" s="3">
        <v>122271465</v>
      </c>
      <c r="J77" s="3">
        <v>128088403</v>
      </c>
      <c r="K77" s="3">
        <v>135330171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46232181</v>
      </c>
      <c r="C79" s="3">
        <v>7951214</v>
      </c>
      <c r="D79" s="3">
        <v>5899949</v>
      </c>
      <c r="E79" s="3">
        <v>36237118</v>
      </c>
      <c r="F79" s="3">
        <v>38082118</v>
      </c>
      <c r="G79" s="3">
        <v>38082118</v>
      </c>
      <c r="H79" s="3">
        <v>-31717647</v>
      </c>
      <c r="I79" s="3">
        <v>31239526</v>
      </c>
      <c r="J79" s="3">
        <v>29191996</v>
      </c>
      <c r="K79" s="3">
        <v>28274837</v>
      </c>
    </row>
    <row r="80" spans="1:11" ht="12.75" hidden="1">
      <c r="A80" s="1" t="s">
        <v>69</v>
      </c>
      <c r="B80" s="3">
        <v>25116979</v>
      </c>
      <c r="C80" s="3">
        <v>-11336589</v>
      </c>
      <c r="D80" s="3">
        <v>-7555900</v>
      </c>
      <c r="E80" s="3">
        <v>85067737</v>
      </c>
      <c r="F80" s="3">
        <v>91734480</v>
      </c>
      <c r="G80" s="3">
        <v>91734480</v>
      </c>
      <c r="H80" s="3">
        <v>13213875</v>
      </c>
      <c r="I80" s="3">
        <v>60956207</v>
      </c>
      <c r="J80" s="3">
        <v>54707400</v>
      </c>
      <c r="K80" s="3">
        <v>62247172</v>
      </c>
    </row>
    <row r="81" spans="1:11" ht="12.75" hidden="1">
      <c r="A81" s="1" t="s">
        <v>70</v>
      </c>
      <c r="B81" s="3">
        <v>26141233</v>
      </c>
      <c r="C81" s="3">
        <v>1266024</v>
      </c>
      <c r="D81" s="3">
        <v>2041230</v>
      </c>
      <c r="E81" s="3">
        <v>0</v>
      </c>
      <c r="F81" s="3">
        <v>0</v>
      </c>
      <c r="G81" s="3">
        <v>0</v>
      </c>
      <c r="H81" s="3">
        <v>30550234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50314485</v>
      </c>
      <c r="C83" s="3">
        <v>0</v>
      </c>
      <c r="D83" s="3">
        <v>0</v>
      </c>
      <c r="E83" s="3">
        <v>0</v>
      </c>
      <c r="F83" s="3">
        <v>109152455</v>
      </c>
      <c r="G83" s="3">
        <v>109152455</v>
      </c>
      <c r="H83" s="3">
        <v>0</v>
      </c>
      <c r="I83" s="3">
        <v>104805112</v>
      </c>
      <c r="J83" s="3">
        <v>110067813</v>
      </c>
      <c r="K83" s="3">
        <v>115600077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148074778</v>
      </c>
      <c r="C5" s="6">
        <v>133451</v>
      </c>
      <c r="D5" s="23">
        <v>184331307</v>
      </c>
      <c r="E5" s="24">
        <v>196716970</v>
      </c>
      <c r="F5" s="6">
        <v>197221488</v>
      </c>
      <c r="G5" s="25">
        <v>197221488</v>
      </c>
      <c r="H5" s="26">
        <v>197612910</v>
      </c>
      <c r="I5" s="24">
        <v>205650016</v>
      </c>
      <c r="J5" s="6">
        <v>216446643</v>
      </c>
      <c r="K5" s="25">
        <v>227810089</v>
      </c>
    </row>
    <row r="6" spans="1:11" ht="13.5">
      <c r="A6" s="22" t="s">
        <v>19</v>
      </c>
      <c r="B6" s="6">
        <v>335965471</v>
      </c>
      <c r="C6" s="6">
        <v>-6763292</v>
      </c>
      <c r="D6" s="23">
        <v>413280935</v>
      </c>
      <c r="E6" s="24">
        <v>453250715</v>
      </c>
      <c r="F6" s="6">
        <v>452306730</v>
      </c>
      <c r="G6" s="25">
        <v>452306730</v>
      </c>
      <c r="H6" s="26">
        <v>419495088</v>
      </c>
      <c r="I6" s="24">
        <v>481715540</v>
      </c>
      <c r="J6" s="6">
        <v>511835446</v>
      </c>
      <c r="K6" s="25">
        <v>543902442</v>
      </c>
    </row>
    <row r="7" spans="1:11" ht="13.5">
      <c r="A7" s="22" t="s">
        <v>20</v>
      </c>
      <c r="B7" s="6">
        <v>7776128</v>
      </c>
      <c r="C7" s="6">
        <v>2453724</v>
      </c>
      <c r="D7" s="23">
        <v>11946693</v>
      </c>
      <c r="E7" s="24">
        <v>10374963</v>
      </c>
      <c r="F7" s="6">
        <v>15374963</v>
      </c>
      <c r="G7" s="25">
        <v>15374963</v>
      </c>
      <c r="H7" s="26">
        <v>11657218</v>
      </c>
      <c r="I7" s="24">
        <v>13013157</v>
      </c>
      <c r="J7" s="6">
        <v>13611762</v>
      </c>
      <c r="K7" s="25">
        <v>14237903</v>
      </c>
    </row>
    <row r="8" spans="1:11" ht="13.5">
      <c r="A8" s="22" t="s">
        <v>21</v>
      </c>
      <c r="B8" s="6">
        <v>100584184</v>
      </c>
      <c r="C8" s="6">
        <v>11519669</v>
      </c>
      <c r="D8" s="23">
        <v>122879369</v>
      </c>
      <c r="E8" s="24">
        <v>133111535</v>
      </c>
      <c r="F8" s="6">
        <v>133725261</v>
      </c>
      <c r="G8" s="25">
        <v>133725261</v>
      </c>
      <c r="H8" s="26">
        <v>133354851</v>
      </c>
      <c r="I8" s="24">
        <v>145611900</v>
      </c>
      <c r="J8" s="6">
        <v>158488428</v>
      </c>
      <c r="K8" s="25">
        <v>172144156</v>
      </c>
    </row>
    <row r="9" spans="1:11" ht="13.5">
      <c r="A9" s="22" t="s">
        <v>22</v>
      </c>
      <c r="B9" s="6">
        <v>41063065</v>
      </c>
      <c r="C9" s="6">
        <v>26799622</v>
      </c>
      <c r="D9" s="23">
        <v>109691064</v>
      </c>
      <c r="E9" s="24">
        <v>43238416</v>
      </c>
      <c r="F9" s="6">
        <v>48236222</v>
      </c>
      <c r="G9" s="25">
        <v>48236222</v>
      </c>
      <c r="H9" s="26">
        <v>43805200</v>
      </c>
      <c r="I9" s="24">
        <v>60014724</v>
      </c>
      <c r="J9" s="6">
        <v>51299226</v>
      </c>
      <c r="K9" s="25">
        <v>53700568</v>
      </c>
    </row>
    <row r="10" spans="1:11" ht="25.5">
      <c r="A10" s="27" t="s">
        <v>114</v>
      </c>
      <c r="B10" s="28">
        <f>SUM(B5:B9)</f>
        <v>633463626</v>
      </c>
      <c r="C10" s="29">
        <f aca="true" t="shared" si="0" ref="C10:K10">SUM(C5:C9)</f>
        <v>34143174</v>
      </c>
      <c r="D10" s="30">
        <f t="shared" si="0"/>
        <v>842129368</v>
      </c>
      <c r="E10" s="28">
        <f t="shared" si="0"/>
        <v>836692599</v>
      </c>
      <c r="F10" s="29">
        <f t="shared" si="0"/>
        <v>846864664</v>
      </c>
      <c r="G10" s="31">
        <f t="shared" si="0"/>
        <v>846864664</v>
      </c>
      <c r="H10" s="32">
        <f t="shared" si="0"/>
        <v>805925267</v>
      </c>
      <c r="I10" s="28">
        <f t="shared" si="0"/>
        <v>906005337</v>
      </c>
      <c r="J10" s="29">
        <f t="shared" si="0"/>
        <v>951681505</v>
      </c>
      <c r="K10" s="31">
        <f t="shared" si="0"/>
        <v>1011795158</v>
      </c>
    </row>
    <row r="11" spans="1:11" ht="13.5">
      <c r="A11" s="22" t="s">
        <v>23</v>
      </c>
      <c r="B11" s="6">
        <v>224583634</v>
      </c>
      <c r="C11" s="6">
        <v>4404633</v>
      </c>
      <c r="D11" s="23">
        <v>274158401</v>
      </c>
      <c r="E11" s="24">
        <v>290941607</v>
      </c>
      <c r="F11" s="6">
        <v>303218982</v>
      </c>
      <c r="G11" s="25">
        <v>303218982</v>
      </c>
      <c r="H11" s="26">
        <v>296386760</v>
      </c>
      <c r="I11" s="24">
        <v>336973762</v>
      </c>
      <c r="J11" s="6">
        <v>353568570</v>
      </c>
      <c r="K11" s="25">
        <v>369832730</v>
      </c>
    </row>
    <row r="12" spans="1:11" ht="13.5">
      <c r="A12" s="22" t="s">
        <v>24</v>
      </c>
      <c r="B12" s="6">
        <v>11101213</v>
      </c>
      <c r="C12" s="6">
        <v>2325568</v>
      </c>
      <c r="D12" s="23">
        <v>12202168</v>
      </c>
      <c r="E12" s="24">
        <v>13062989</v>
      </c>
      <c r="F12" s="6">
        <v>13062989</v>
      </c>
      <c r="G12" s="25">
        <v>13062989</v>
      </c>
      <c r="H12" s="26">
        <v>12936606</v>
      </c>
      <c r="I12" s="24">
        <v>13650824</v>
      </c>
      <c r="J12" s="6">
        <v>14278761</v>
      </c>
      <c r="K12" s="25">
        <v>14935584</v>
      </c>
    </row>
    <row r="13" spans="1:11" ht="13.5">
      <c r="A13" s="22" t="s">
        <v>115</v>
      </c>
      <c r="B13" s="6">
        <v>71047034</v>
      </c>
      <c r="C13" s="6">
        <v>9930332</v>
      </c>
      <c r="D13" s="23">
        <v>75855820</v>
      </c>
      <c r="E13" s="24">
        <v>85100653</v>
      </c>
      <c r="F13" s="6">
        <v>85100653</v>
      </c>
      <c r="G13" s="25">
        <v>85100653</v>
      </c>
      <c r="H13" s="26">
        <v>73526676</v>
      </c>
      <c r="I13" s="24">
        <v>89270585</v>
      </c>
      <c r="J13" s="6">
        <v>93555574</v>
      </c>
      <c r="K13" s="25">
        <v>98046241</v>
      </c>
    </row>
    <row r="14" spans="1:11" ht="13.5">
      <c r="A14" s="22" t="s">
        <v>25</v>
      </c>
      <c r="B14" s="6">
        <v>14207786</v>
      </c>
      <c r="C14" s="6">
        <v>5591348</v>
      </c>
      <c r="D14" s="23">
        <v>6637781</v>
      </c>
      <c r="E14" s="24">
        <v>2201127</v>
      </c>
      <c r="F14" s="6">
        <v>2201127</v>
      </c>
      <c r="G14" s="25">
        <v>2201127</v>
      </c>
      <c r="H14" s="26">
        <v>2227500</v>
      </c>
      <c r="I14" s="24">
        <v>1387823</v>
      </c>
      <c r="J14" s="6">
        <v>715994</v>
      </c>
      <c r="K14" s="25">
        <v>0</v>
      </c>
    </row>
    <row r="15" spans="1:11" ht="13.5">
      <c r="A15" s="22" t="s">
        <v>26</v>
      </c>
      <c r="B15" s="6">
        <v>266790376</v>
      </c>
      <c r="C15" s="6">
        <v>-5851670</v>
      </c>
      <c r="D15" s="23">
        <v>260452272</v>
      </c>
      <c r="E15" s="24">
        <v>301244030</v>
      </c>
      <c r="F15" s="6">
        <v>305183207</v>
      </c>
      <c r="G15" s="25">
        <v>305183207</v>
      </c>
      <c r="H15" s="26">
        <v>292658249</v>
      </c>
      <c r="I15" s="24">
        <v>305802391</v>
      </c>
      <c r="J15" s="6">
        <v>321332682</v>
      </c>
      <c r="K15" s="25">
        <v>352216058</v>
      </c>
    </row>
    <row r="16" spans="1:11" ht="13.5">
      <c r="A16" s="22" t="s">
        <v>21</v>
      </c>
      <c r="B16" s="6">
        <v>0</v>
      </c>
      <c r="C16" s="6">
        <v>-927148</v>
      </c>
      <c r="D16" s="23">
        <v>0</v>
      </c>
      <c r="E16" s="24">
        <v>0</v>
      </c>
      <c r="F16" s="6">
        <v>250000</v>
      </c>
      <c r="G16" s="25">
        <v>250000</v>
      </c>
      <c r="H16" s="26">
        <v>250000</v>
      </c>
      <c r="I16" s="24">
        <v>761250</v>
      </c>
      <c r="J16" s="6">
        <v>773268</v>
      </c>
      <c r="K16" s="25">
        <v>945601</v>
      </c>
    </row>
    <row r="17" spans="1:11" ht="13.5">
      <c r="A17" s="22" t="s">
        <v>27</v>
      </c>
      <c r="B17" s="6">
        <v>84955010</v>
      </c>
      <c r="C17" s="6">
        <v>52876063</v>
      </c>
      <c r="D17" s="23">
        <v>188780489</v>
      </c>
      <c r="E17" s="24">
        <v>204586260</v>
      </c>
      <c r="F17" s="6">
        <v>218103527</v>
      </c>
      <c r="G17" s="25">
        <v>218103527</v>
      </c>
      <c r="H17" s="26">
        <v>152236628</v>
      </c>
      <c r="I17" s="24">
        <v>248495203</v>
      </c>
      <c r="J17" s="6">
        <v>192458969</v>
      </c>
      <c r="K17" s="25">
        <v>207531021</v>
      </c>
    </row>
    <row r="18" spans="1:11" ht="13.5">
      <c r="A18" s="33" t="s">
        <v>28</v>
      </c>
      <c r="B18" s="34">
        <f>SUM(B11:B17)</f>
        <v>672685053</v>
      </c>
      <c r="C18" s="35">
        <f aca="true" t="shared" si="1" ref="C18:K18">SUM(C11:C17)</f>
        <v>68349126</v>
      </c>
      <c r="D18" s="36">
        <f t="shared" si="1"/>
        <v>818086931</v>
      </c>
      <c r="E18" s="34">
        <f t="shared" si="1"/>
        <v>897136666</v>
      </c>
      <c r="F18" s="35">
        <f t="shared" si="1"/>
        <v>927120485</v>
      </c>
      <c r="G18" s="37">
        <f t="shared" si="1"/>
        <v>927120485</v>
      </c>
      <c r="H18" s="38">
        <f t="shared" si="1"/>
        <v>830222419</v>
      </c>
      <c r="I18" s="34">
        <f t="shared" si="1"/>
        <v>996341838</v>
      </c>
      <c r="J18" s="35">
        <f t="shared" si="1"/>
        <v>976683818</v>
      </c>
      <c r="K18" s="37">
        <f t="shared" si="1"/>
        <v>1043507235</v>
      </c>
    </row>
    <row r="19" spans="1:11" ht="13.5">
      <c r="A19" s="33" t="s">
        <v>29</v>
      </c>
      <c r="B19" s="39">
        <f>+B10-B18</f>
        <v>-39221427</v>
      </c>
      <c r="C19" s="40">
        <f aca="true" t="shared" si="2" ref="C19:K19">+C10-C18</f>
        <v>-34205952</v>
      </c>
      <c r="D19" s="41">
        <f t="shared" si="2"/>
        <v>24042437</v>
      </c>
      <c r="E19" s="39">
        <f t="shared" si="2"/>
        <v>-60444067</v>
      </c>
      <c r="F19" s="40">
        <f t="shared" si="2"/>
        <v>-80255821</v>
      </c>
      <c r="G19" s="42">
        <f t="shared" si="2"/>
        <v>-80255821</v>
      </c>
      <c r="H19" s="43">
        <f t="shared" si="2"/>
        <v>-24297152</v>
      </c>
      <c r="I19" s="39">
        <f t="shared" si="2"/>
        <v>-90336501</v>
      </c>
      <c r="J19" s="40">
        <f t="shared" si="2"/>
        <v>-25002313</v>
      </c>
      <c r="K19" s="42">
        <f t="shared" si="2"/>
        <v>-31712077</v>
      </c>
    </row>
    <row r="20" spans="1:11" ht="25.5">
      <c r="A20" s="44" t="s">
        <v>30</v>
      </c>
      <c r="B20" s="45">
        <v>43724647</v>
      </c>
      <c r="C20" s="46">
        <v>8004741</v>
      </c>
      <c r="D20" s="47">
        <v>94020455</v>
      </c>
      <c r="E20" s="45">
        <v>58063300</v>
      </c>
      <c r="F20" s="46">
        <v>56455300</v>
      </c>
      <c r="G20" s="48">
        <v>56455300</v>
      </c>
      <c r="H20" s="49">
        <v>56833540</v>
      </c>
      <c r="I20" s="45">
        <v>38356200</v>
      </c>
      <c r="J20" s="46">
        <v>38330650</v>
      </c>
      <c r="K20" s="48">
        <v>41171500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1</v>
      </c>
      <c r="G21" s="54">
        <v>1</v>
      </c>
      <c r="H21" s="55">
        <v>0</v>
      </c>
      <c r="I21" s="51">
        <v>1</v>
      </c>
      <c r="J21" s="52">
        <v>1</v>
      </c>
      <c r="K21" s="54">
        <v>1</v>
      </c>
    </row>
    <row r="22" spans="1:11" ht="25.5">
      <c r="A22" s="56" t="s">
        <v>117</v>
      </c>
      <c r="B22" s="57">
        <f>SUM(B19:B21)</f>
        <v>4503220</v>
      </c>
      <c r="C22" s="58">
        <f aca="true" t="shared" si="3" ref="C22:K22">SUM(C19:C21)</f>
        <v>-26201211</v>
      </c>
      <c r="D22" s="59">
        <f t="shared" si="3"/>
        <v>118062892</v>
      </c>
      <c r="E22" s="57">
        <f t="shared" si="3"/>
        <v>-2380767</v>
      </c>
      <c r="F22" s="58">
        <f t="shared" si="3"/>
        <v>-23800520</v>
      </c>
      <c r="G22" s="60">
        <f t="shared" si="3"/>
        <v>-23800520</v>
      </c>
      <c r="H22" s="61">
        <f t="shared" si="3"/>
        <v>32536388</v>
      </c>
      <c r="I22" s="57">
        <f t="shared" si="3"/>
        <v>-51980300</v>
      </c>
      <c r="J22" s="58">
        <f t="shared" si="3"/>
        <v>13328338</v>
      </c>
      <c r="K22" s="60">
        <f t="shared" si="3"/>
        <v>9459424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4503220</v>
      </c>
      <c r="C24" s="40">
        <f aca="true" t="shared" si="4" ref="C24:K24">SUM(C22:C23)</f>
        <v>-26201211</v>
      </c>
      <c r="D24" s="41">
        <f t="shared" si="4"/>
        <v>118062892</v>
      </c>
      <c r="E24" s="39">
        <f t="shared" si="4"/>
        <v>-2380767</v>
      </c>
      <c r="F24" s="40">
        <f t="shared" si="4"/>
        <v>-23800520</v>
      </c>
      <c r="G24" s="42">
        <f t="shared" si="4"/>
        <v>-23800520</v>
      </c>
      <c r="H24" s="43">
        <f t="shared" si="4"/>
        <v>32536388</v>
      </c>
      <c r="I24" s="39">
        <f t="shared" si="4"/>
        <v>-51980300</v>
      </c>
      <c r="J24" s="40">
        <f t="shared" si="4"/>
        <v>13328338</v>
      </c>
      <c r="K24" s="42">
        <f t="shared" si="4"/>
        <v>9459424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49865910</v>
      </c>
      <c r="C27" s="7">
        <v>4762107</v>
      </c>
      <c r="D27" s="69">
        <v>103988241</v>
      </c>
      <c r="E27" s="70">
        <v>93110301</v>
      </c>
      <c r="F27" s="7">
        <v>192276275</v>
      </c>
      <c r="G27" s="71">
        <v>192276275</v>
      </c>
      <c r="H27" s="72">
        <v>146574234</v>
      </c>
      <c r="I27" s="70">
        <v>56912490</v>
      </c>
      <c r="J27" s="7">
        <v>71645592</v>
      </c>
      <c r="K27" s="71">
        <v>73485224</v>
      </c>
    </row>
    <row r="28" spans="1:11" ht="13.5">
      <c r="A28" s="73" t="s">
        <v>34</v>
      </c>
      <c r="B28" s="6">
        <v>31214184</v>
      </c>
      <c r="C28" s="6">
        <v>-67278137</v>
      </c>
      <c r="D28" s="23">
        <v>63713939</v>
      </c>
      <c r="E28" s="24">
        <v>51116795</v>
      </c>
      <c r="F28" s="6">
        <v>136511004</v>
      </c>
      <c r="G28" s="25">
        <v>136511004</v>
      </c>
      <c r="H28" s="26">
        <v>0</v>
      </c>
      <c r="I28" s="24">
        <v>33609535</v>
      </c>
      <c r="J28" s="6">
        <v>33587317</v>
      </c>
      <c r="K28" s="25">
        <v>36057622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18651726</v>
      </c>
      <c r="C31" s="6">
        <v>0</v>
      </c>
      <c r="D31" s="23">
        <v>0</v>
      </c>
      <c r="E31" s="24">
        <v>41993506</v>
      </c>
      <c r="F31" s="6">
        <v>55765271</v>
      </c>
      <c r="G31" s="25">
        <v>55765271</v>
      </c>
      <c r="H31" s="26">
        <v>0</v>
      </c>
      <c r="I31" s="24">
        <v>23302955</v>
      </c>
      <c r="J31" s="6">
        <v>38058275</v>
      </c>
      <c r="K31" s="25">
        <v>37427602</v>
      </c>
    </row>
    <row r="32" spans="1:11" ht="13.5">
      <c r="A32" s="33" t="s">
        <v>37</v>
      </c>
      <c r="B32" s="7">
        <f>SUM(B28:B31)</f>
        <v>49865910</v>
      </c>
      <c r="C32" s="7">
        <f aca="true" t="shared" si="5" ref="C32:K32">SUM(C28:C31)</f>
        <v>-67278137</v>
      </c>
      <c r="D32" s="69">
        <f t="shared" si="5"/>
        <v>63713939</v>
      </c>
      <c r="E32" s="70">
        <f t="shared" si="5"/>
        <v>93110301</v>
      </c>
      <c r="F32" s="7">
        <f t="shared" si="5"/>
        <v>192276275</v>
      </c>
      <c r="G32" s="71">
        <f t="shared" si="5"/>
        <v>192276275</v>
      </c>
      <c r="H32" s="72">
        <f t="shared" si="5"/>
        <v>0</v>
      </c>
      <c r="I32" s="70">
        <f t="shared" si="5"/>
        <v>56912490</v>
      </c>
      <c r="J32" s="7">
        <f t="shared" si="5"/>
        <v>71645592</v>
      </c>
      <c r="K32" s="71">
        <f t="shared" si="5"/>
        <v>73485224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174240343</v>
      </c>
      <c r="C35" s="6">
        <v>8869930</v>
      </c>
      <c r="D35" s="23">
        <v>145197114</v>
      </c>
      <c r="E35" s="24">
        <v>173204260</v>
      </c>
      <c r="F35" s="6">
        <v>179272923</v>
      </c>
      <c r="G35" s="25">
        <v>179272923</v>
      </c>
      <c r="H35" s="26">
        <v>-22954954</v>
      </c>
      <c r="I35" s="24">
        <v>182093502</v>
      </c>
      <c r="J35" s="6">
        <v>220974649</v>
      </c>
      <c r="K35" s="25">
        <v>266102826</v>
      </c>
    </row>
    <row r="36" spans="1:11" ht="13.5">
      <c r="A36" s="22" t="s">
        <v>40</v>
      </c>
      <c r="B36" s="6">
        <v>2295482446</v>
      </c>
      <c r="C36" s="6">
        <v>-9820515</v>
      </c>
      <c r="D36" s="23">
        <v>21393741</v>
      </c>
      <c r="E36" s="24">
        <v>2317634614</v>
      </c>
      <c r="F36" s="6">
        <v>2368781521</v>
      </c>
      <c r="G36" s="25">
        <v>2368781521</v>
      </c>
      <c r="H36" s="26">
        <v>73047559</v>
      </c>
      <c r="I36" s="24">
        <v>2229247803</v>
      </c>
      <c r="J36" s="6">
        <v>2239695917</v>
      </c>
      <c r="K36" s="25">
        <v>2237044882</v>
      </c>
    </row>
    <row r="37" spans="1:11" ht="13.5">
      <c r="A37" s="22" t="s">
        <v>41</v>
      </c>
      <c r="B37" s="6">
        <v>179777118</v>
      </c>
      <c r="C37" s="6">
        <v>13447539</v>
      </c>
      <c r="D37" s="23">
        <v>56542682</v>
      </c>
      <c r="E37" s="24">
        <v>175224906</v>
      </c>
      <c r="F37" s="6">
        <v>189823741</v>
      </c>
      <c r="G37" s="25">
        <v>189823741</v>
      </c>
      <c r="H37" s="26">
        <v>35661380</v>
      </c>
      <c r="I37" s="24">
        <v>190364801</v>
      </c>
      <c r="J37" s="6">
        <v>187504013</v>
      </c>
      <c r="K37" s="25">
        <v>180757203</v>
      </c>
    </row>
    <row r="38" spans="1:11" ht="13.5">
      <c r="A38" s="22" t="s">
        <v>42</v>
      </c>
      <c r="B38" s="6">
        <v>187477007</v>
      </c>
      <c r="C38" s="6">
        <v>10566811</v>
      </c>
      <c r="D38" s="23">
        <v>-5782100</v>
      </c>
      <c r="E38" s="24">
        <v>184979367</v>
      </c>
      <c r="F38" s="6">
        <v>182000357</v>
      </c>
      <c r="G38" s="25">
        <v>182000357</v>
      </c>
      <c r="H38" s="26">
        <v>-17478587</v>
      </c>
      <c r="I38" s="24">
        <v>170191821</v>
      </c>
      <c r="J38" s="6">
        <v>163444821</v>
      </c>
      <c r="K38" s="25">
        <v>163444821</v>
      </c>
    </row>
    <row r="39" spans="1:11" ht="13.5">
      <c r="A39" s="22" t="s">
        <v>43</v>
      </c>
      <c r="B39" s="6">
        <v>2102468664</v>
      </c>
      <c r="C39" s="6">
        <v>1236272</v>
      </c>
      <c r="D39" s="23">
        <v>-2232613</v>
      </c>
      <c r="E39" s="24">
        <v>2130634602</v>
      </c>
      <c r="F39" s="6">
        <v>2200030866</v>
      </c>
      <c r="G39" s="25">
        <v>2200030866</v>
      </c>
      <c r="H39" s="26">
        <v>-626659</v>
      </c>
      <c r="I39" s="24">
        <v>2154745283</v>
      </c>
      <c r="J39" s="6">
        <v>2083065056</v>
      </c>
      <c r="K39" s="25">
        <v>2140026836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65538524</v>
      </c>
      <c r="C42" s="6">
        <v>0</v>
      </c>
      <c r="D42" s="23">
        <v>652057133</v>
      </c>
      <c r="E42" s="24">
        <v>1735747253</v>
      </c>
      <c r="F42" s="6">
        <v>-77000433</v>
      </c>
      <c r="G42" s="25">
        <v>-77000433</v>
      </c>
      <c r="H42" s="26">
        <v>861912887</v>
      </c>
      <c r="I42" s="24">
        <v>37290285</v>
      </c>
      <c r="J42" s="6">
        <v>106972813</v>
      </c>
      <c r="K42" s="25">
        <v>389720553</v>
      </c>
    </row>
    <row r="43" spans="1:11" ht="13.5">
      <c r="A43" s="22" t="s">
        <v>46</v>
      </c>
      <c r="B43" s="6">
        <v>-49855539</v>
      </c>
      <c r="C43" s="6">
        <v>-279461</v>
      </c>
      <c r="D43" s="23">
        <v>282461</v>
      </c>
      <c r="E43" s="24">
        <v>-5932655</v>
      </c>
      <c r="F43" s="6">
        <v>-192273275</v>
      </c>
      <c r="G43" s="25">
        <v>-192273275</v>
      </c>
      <c r="H43" s="26">
        <v>0</v>
      </c>
      <c r="I43" s="24">
        <v>-56912490</v>
      </c>
      <c r="J43" s="6">
        <v>-71645592</v>
      </c>
      <c r="K43" s="25">
        <v>-73485224</v>
      </c>
    </row>
    <row r="44" spans="1:11" ht="13.5">
      <c r="A44" s="22" t="s">
        <v>47</v>
      </c>
      <c r="B44" s="6">
        <v>-8567958</v>
      </c>
      <c r="C44" s="6">
        <v>5879</v>
      </c>
      <c r="D44" s="23">
        <v>2131375</v>
      </c>
      <c r="E44" s="24">
        <v>13103615</v>
      </c>
      <c r="F44" s="6">
        <v>2137253</v>
      </c>
      <c r="G44" s="25">
        <v>2137253</v>
      </c>
      <c r="H44" s="26">
        <v>-698051</v>
      </c>
      <c r="I44" s="24">
        <v>-9607598</v>
      </c>
      <c r="J44" s="6">
        <v>-6746810</v>
      </c>
      <c r="K44" s="25">
        <v>0</v>
      </c>
    </row>
    <row r="45" spans="1:11" ht="13.5">
      <c r="A45" s="33" t="s">
        <v>48</v>
      </c>
      <c r="B45" s="7">
        <v>84253706</v>
      </c>
      <c r="C45" s="7">
        <v>36719746</v>
      </c>
      <c r="D45" s="69">
        <v>654470969</v>
      </c>
      <c r="E45" s="70">
        <v>968157410</v>
      </c>
      <c r="F45" s="7">
        <v>-52908487</v>
      </c>
      <c r="G45" s="71">
        <v>-52908487</v>
      </c>
      <c r="H45" s="72">
        <v>862137874</v>
      </c>
      <c r="I45" s="70">
        <v>47098521</v>
      </c>
      <c r="J45" s="7">
        <v>75678973</v>
      </c>
      <c r="K45" s="71">
        <v>391914283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84253706</v>
      </c>
      <c r="C48" s="6">
        <v>4672792</v>
      </c>
      <c r="D48" s="23">
        <v>119912843</v>
      </c>
      <c r="E48" s="24">
        <v>66317736</v>
      </c>
      <c r="F48" s="6">
        <v>75628325</v>
      </c>
      <c r="G48" s="25">
        <v>75628325</v>
      </c>
      <c r="H48" s="26">
        <v>-81155749</v>
      </c>
      <c r="I48" s="24">
        <v>47098521</v>
      </c>
      <c r="J48" s="6">
        <v>75678967</v>
      </c>
      <c r="K48" s="25">
        <v>109891083</v>
      </c>
    </row>
    <row r="49" spans="1:11" ht="13.5">
      <c r="A49" s="22" t="s">
        <v>51</v>
      </c>
      <c r="B49" s="6">
        <f>+B75</f>
        <v>53230606.16518076</v>
      </c>
      <c r="C49" s="6">
        <f aca="true" t="shared" si="6" ref="C49:K49">+C75</f>
        <v>2186141</v>
      </c>
      <c r="D49" s="23">
        <f t="shared" si="6"/>
        <v>48996295.97559161</v>
      </c>
      <c r="E49" s="24">
        <f t="shared" si="6"/>
        <v>34135794.212559134</v>
      </c>
      <c r="F49" s="6">
        <f t="shared" si="6"/>
        <v>44770379.571374</v>
      </c>
      <c r="G49" s="25">
        <f t="shared" si="6"/>
        <v>44770379.571374</v>
      </c>
      <c r="H49" s="26">
        <f t="shared" si="6"/>
        <v>34995486.201479636</v>
      </c>
      <c r="I49" s="24">
        <f t="shared" si="6"/>
        <v>26126932.146199316</v>
      </c>
      <c r="J49" s="6">
        <f t="shared" si="6"/>
        <v>6067159.42034781</v>
      </c>
      <c r="K49" s="25">
        <f t="shared" si="6"/>
        <v>-4282098.234883577</v>
      </c>
    </row>
    <row r="50" spans="1:11" ht="13.5">
      <c r="A50" s="33" t="s">
        <v>52</v>
      </c>
      <c r="B50" s="7">
        <f>+B48-B49</f>
        <v>31023099.834819242</v>
      </c>
      <c r="C50" s="7">
        <f aca="true" t="shared" si="7" ref="C50:K50">+C48-C49</f>
        <v>2486651</v>
      </c>
      <c r="D50" s="69">
        <f t="shared" si="7"/>
        <v>70916547.0244084</v>
      </c>
      <c r="E50" s="70">
        <f t="shared" si="7"/>
        <v>32181941.787440866</v>
      </c>
      <c r="F50" s="7">
        <f t="shared" si="7"/>
        <v>30857945.428626</v>
      </c>
      <c r="G50" s="71">
        <f t="shared" si="7"/>
        <v>30857945.428626</v>
      </c>
      <c r="H50" s="72">
        <f t="shared" si="7"/>
        <v>-116151235.20147964</v>
      </c>
      <c r="I50" s="70">
        <f t="shared" si="7"/>
        <v>20971588.853800684</v>
      </c>
      <c r="J50" s="7">
        <f t="shared" si="7"/>
        <v>69611807.57965219</v>
      </c>
      <c r="K50" s="71">
        <f t="shared" si="7"/>
        <v>114173181.23488358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2241191106</v>
      </c>
      <c r="C53" s="6">
        <v>-6747274</v>
      </c>
      <c r="D53" s="23">
        <v>27089775</v>
      </c>
      <c r="E53" s="24">
        <v>2317618614</v>
      </c>
      <c r="F53" s="6">
        <v>2269551413</v>
      </c>
      <c r="G53" s="25">
        <v>2269551413</v>
      </c>
      <c r="H53" s="26">
        <v>73047559</v>
      </c>
      <c r="I53" s="24">
        <v>2130017695</v>
      </c>
      <c r="J53" s="6">
        <v>2140465809</v>
      </c>
      <c r="K53" s="25">
        <v>2137814774</v>
      </c>
    </row>
    <row r="54" spans="1:11" ht="13.5">
      <c r="A54" s="22" t="s">
        <v>55</v>
      </c>
      <c r="B54" s="6">
        <v>71047034</v>
      </c>
      <c r="C54" s="6">
        <v>0</v>
      </c>
      <c r="D54" s="23">
        <v>75855820</v>
      </c>
      <c r="E54" s="24">
        <v>85100653</v>
      </c>
      <c r="F54" s="6">
        <v>85100653</v>
      </c>
      <c r="G54" s="25">
        <v>85100653</v>
      </c>
      <c r="H54" s="26">
        <v>73526676</v>
      </c>
      <c r="I54" s="24">
        <v>89270585</v>
      </c>
      <c r="J54" s="6">
        <v>93555574</v>
      </c>
      <c r="K54" s="25">
        <v>98046241</v>
      </c>
    </row>
    <row r="55" spans="1:11" ht="13.5">
      <c r="A55" s="22" t="s">
        <v>56</v>
      </c>
      <c r="B55" s="6">
        <v>0</v>
      </c>
      <c r="C55" s="6">
        <v>-61193389</v>
      </c>
      <c r="D55" s="23">
        <v>31672440</v>
      </c>
      <c r="E55" s="24">
        <v>27079441</v>
      </c>
      <c r="F55" s="6">
        <v>66328377</v>
      </c>
      <c r="G55" s="25">
        <v>66328377</v>
      </c>
      <c r="H55" s="26">
        <v>56314862</v>
      </c>
      <c r="I55" s="24">
        <v>33043861</v>
      </c>
      <c r="J55" s="6">
        <v>49114456</v>
      </c>
      <c r="K55" s="25">
        <v>44377933</v>
      </c>
    </row>
    <row r="56" spans="1:11" ht="13.5">
      <c r="A56" s="22" t="s">
        <v>57</v>
      </c>
      <c r="B56" s="6">
        <v>0</v>
      </c>
      <c r="C56" s="6">
        <v>1525714</v>
      </c>
      <c r="D56" s="23">
        <v>46259145</v>
      </c>
      <c r="E56" s="24">
        <v>43691777</v>
      </c>
      <c r="F56" s="6">
        <v>58637634</v>
      </c>
      <c r="G56" s="25">
        <v>58637634</v>
      </c>
      <c r="H56" s="26">
        <v>52059811</v>
      </c>
      <c r="I56" s="24">
        <v>33257452</v>
      </c>
      <c r="J56" s="6">
        <v>34646308</v>
      </c>
      <c r="K56" s="25">
        <v>46358100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0.9605068955374371</v>
      </c>
      <c r="C70" s="5">
        <f aca="true" t="shared" si="8" ref="C70:K70">IF(ISERROR(C71/C72),0,(C71/C72))</f>
        <v>0</v>
      </c>
      <c r="D70" s="5">
        <f t="shared" si="8"/>
        <v>0.008037589416436368</v>
      </c>
      <c r="E70" s="5">
        <f t="shared" si="8"/>
        <v>0.9620327617671184</v>
      </c>
      <c r="F70" s="5">
        <f t="shared" si="8"/>
        <v>0.973909334149524</v>
      </c>
      <c r="G70" s="5">
        <f t="shared" si="8"/>
        <v>0.973909334149524</v>
      </c>
      <c r="H70" s="5">
        <f t="shared" si="8"/>
        <v>0.0001211045690808141</v>
      </c>
      <c r="I70" s="5">
        <f t="shared" si="8"/>
        <v>0.8804361205685466</v>
      </c>
      <c r="J70" s="5">
        <f t="shared" si="8"/>
        <v>0.9622700197283898</v>
      </c>
      <c r="K70" s="5">
        <f t="shared" si="8"/>
        <v>0.9622360706392807</v>
      </c>
    </row>
    <row r="71" spans="1:11" ht="12.75" hidden="1">
      <c r="A71" s="2" t="s">
        <v>120</v>
      </c>
      <c r="B71" s="2">
        <f>+B83</f>
        <v>496542665</v>
      </c>
      <c r="C71" s="2">
        <f aca="true" t="shared" si="9" ref="C71:K71">+C83</f>
        <v>0</v>
      </c>
      <c r="D71" s="2">
        <f t="shared" si="9"/>
        <v>5616540</v>
      </c>
      <c r="E71" s="2">
        <f t="shared" si="9"/>
        <v>658768318</v>
      </c>
      <c r="F71" s="2">
        <f t="shared" si="9"/>
        <v>668951245</v>
      </c>
      <c r="G71" s="2">
        <f t="shared" si="9"/>
        <v>668951245</v>
      </c>
      <c r="H71" s="2">
        <f t="shared" si="9"/>
        <v>79001</v>
      </c>
      <c r="I71" s="2">
        <f t="shared" si="9"/>
        <v>651863863</v>
      </c>
      <c r="J71" s="2">
        <f t="shared" si="9"/>
        <v>742967719</v>
      </c>
      <c r="K71" s="2">
        <f t="shared" si="9"/>
        <v>786538520</v>
      </c>
    </row>
    <row r="72" spans="1:11" ht="12.75" hidden="1">
      <c r="A72" s="2" t="s">
        <v>121</v>
      </c>
      <c r="B72" s="2">
        <f>+B77</f>
        <v>516958980</v>
      </c>
      <c r="C72" s="2">
        <f aca="true" t="shared" si="10" ref="C72:K72">+C77</f>
        <v>20099932</v>
      </c>
      <c r="D72" s="2">
        <f t="shared" si="10"/>
        <v>698784139</v>
      </c>
      <c r="E72" s="2">
        <f t="shared" si="10"/>
        <v>684767031</v>
      </c>
      <c r="F72" s="2">
        <f t="shared" si="10"/>
        <v>686872198</v>
      </c>
      <c r="G72" s="2">
        <f t="shared" si="10"/>
        <v>686872198</v>
      </c>
      <c r="H72" s="2">
        <f t="shared" si="10"/>
        <v>652337072</v>
      </c>
      <c r="I72" s="2">
        <f t="shared" si="10"/>
        <v>740387460</v>
      </c>
      <c r="J72" s="2">
        <f t="shared" si="10"/>
        <v>772098999</v>
      </c>
      <c r="K72" s="2">
        <f t="shared" si="10"/>
        <v>817407021</v>
      </c>
    </row>
    <row r="73" spans="1:11" ht="12.75" hidden="1">
      <c r="A73" s="2" t="s">
        <v>122</v>
      </c>
      <c r="B73" s="2">
        <f>+B74</f>
        <v>-74062963</v>
      </c>
      <c r="C73" s="2">
        <f aca="true" t="shared" si="11" ref="C73:K73">+(C78+C80+C81+C82)-(B78+B80+B81+B82)</f>
        <v>-80679231</v>
      </c>
      <c r="D73" s="2">
        <f t="shared" si="11"/>
        <v>18278309</v>
      </c>
      <c r="E73" s="2">
        <f t="shared" si="11"/>
        <v>77538241</v>
      </c>
      <c r="F73" s="2">
        <f>+(F78+F80+F81+F82)-(D78+D80+D81+D82)</f>
        <v>71710138</v>
      </c>
      <c r="G73" s="2">
        <f>+(G78+G80+G81+G82)-(D78+D80+D81+D82)</f>
        <v>71710138</v>
      </c>
      <c r="H73" s="2">
        <f>+(H78+H80+H81+H82)-(D78+D80+D81+D82)</f>
        <v>35134551</v>
      </c>
      <c r="I73" s="2">
        <f>+(I78+I80+I81+I82)-(E78+E80+E81+E82)</f>
        <v>25522280</v>
      </c>
      <c r="J73" s="2">
        <f t="shared" si="11"/>
        <v>10300701</v>
      </c>
      <c r="K73" s="2">
        <f t="shared" si="11"/>
        <v>10916061</v>
      </c>
    </row>
    <row r="74" spans="1:11" ht="12.75" hidden="1">
      <c r="A74" s="2" t="s">
        <v>123</v>
      </c>
      <c r="B74" s="2">
        <f>+TREND(C74:E74)</f>
        <v>-74062963</v>
      </c>
      <c r="C74" s="2">
        <f>+C73</f>
        <v>-80679231</v>
      </c>
      <c r="D74" s="2">
        <f aca="true" t="shared" si="12" ref="D74:K74">+D73</f>
        <v>18278309</v>
      </c>
      <c r="E74" s="2">
        <f t="shared" si="12"/>
        <v>77538241</v>
      </c>
      <c r="F74" s="2">
        <f t="shared" si="12"/>
        <v>71710138</v>
      </c>
      <c r="G74" s="2">
        <f t="shared" si="12"/>
        <v>71710138</v>
      </c>
      <c r="H74" s="2">
        <f t="shared" si="12"/>
        <v>35134551</v>
      </c>
      <c r="I74" s="2">
        <f t="shared" si="12"/>
        <v>25522280</v>
      </c>
      <c r="J74" s="2">
        <f t="shared" si="12"/>
        <v>10300701</v>
      </c>
      <c r="K74" s="2">
        <f t="shared" si="12"/>
        <v>10916061</v>
      </c>
    </row>
    <row r="75" spans="1:11" ht="12.75" hidden="1">
      <c r="A75" s="2" t="s">
        <v>124</v>
      </c>
      <c r="B75" s="2">
        <f>+B84-(((B80+B81+B78)*B70)-B79)</f>
        <v>53230606.16518076</v>
      </c>
      <c r="C75" s="2">
        <f aca="true" t="shared" si="13" ref="C75:K75">+C84-(((C80+C81+C78)*C70)-C79)</f>
        <v>2186141</v>
      </c>
      <c r="D75" s="2">
        <f t="shared" si="13"/>
        <v>48996295.97559161</v>
      </c>
      <c r="E75" s="2">
        <f t="shared" si="13"/>
        <v>34135794.212559134</v>
      </c>
      <c r="F75" s="2">
        <f t="shared" si="13"/>
        <v>44770379.571374</v>
      </c>
      <c r="G75" s="2">
        <f t="shared" si="13"/>
        <v>44770379.571374</v>
      </c>
      <c r="H75" s="2">
        <f t="shared" si="13"/>
        <v>34995486.201479636</v>
      </c>
      <c r="I75" s="2">
        <f t="shared" si="13"/>
        <v>26126932.146199316</v>
      </c>
      <c r="J75" s="2">
        <f t="shared" si="13"/>
        <v>6067159.42034781</v>
      </c>
      <c r="K75" s="2">
        <f t="shared" si="13"/>
        <v>-4282098.234883577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516958980</v>
      </c>
      <c r="C77" s="3">
        <v>20099932</v>
      </c>
      <c r="D77" s="3">
        <v>698784139</v>
      </c>
      <c r="E77" s="3">
        <v>684767031</v>
      </c>
      <c r="F77" s="3">
        <v>686872198</v>
      </c>
      <c r="G77" s="3">
        <v>686872198</v>
      </c>
      <c r="H77" s="3">
        <v>652337072</v>
      </c>
      <c r="I77" s="3">
        <v>740387460</v>
      </c>
      <c r="J77" s="3">
        <v>772098999</v>
      </c>
      <c r="K77" s="3">
        <v>817407021</v>
      </c>
    </row>
    <row r="78" spans="1:11" ht="12.75" hidden="1">
      <c r="A78" s="1" t="s">
        <v>67</v>
      </c>
      <c r="B78" s="3">
        <v>64751</v>
      </c>
      <c r="C78" s="3">
        <v>279461</v>
      </c>
      <c r="D78" s="3">
        <v>-3000</v>
      </c>
      <c r="E78" s="3">
        <v>16000</v>
      </c>
      <c r="F78" s="3">
        <v>13000</v>
      </c>
      <c r="G78" s="3">
        <v>13000</v>
      </c>
      <c r="H78" s="3">
        <v>0</v>
      </c>
      <c r="I78" s="3">
        <v>13000</v>
      </c>
      <c r="J78" s="3">
        <v>13000</v>
      </c>
      <c r="K78" s="3">
        <v>13000</v>
      </c>
    </row>
    <row r="79" spans="1:11" ht="12.75" hidden="1">
      <c r="A79" s="1" t="s">
        <v>68</v>
      </c>
      <c r="B79" s="3">
        <v>134965924</v>
      </c>
      <c r="C79" s="3">
        <v>2186141</v>
      </c>
      <c r="D79" s="3">
        <v>49138734</v>
      </c>
      <c r="E79" s="3">
        <v>127480554</v>
      </c>
      <c r="F79" s="3">
        <v>133730281</v>
      </c>
      <c r="G79" s="3">
        <v>133730281</v>
      </c>
      <c r="H79" s="3">
        <v>35002490</v>
      </c>
      <c r="I79" s="3">
        <v>133730281</v>
      </c>
      <c r="J79" s="3">
        <v>133730281</v>
      </c>
      <c r="K79" s="3">
        <v>133730281</v>
      </c>
    </row>
    <row r="80" spans="1:11" ht="12.75" hidden="1">
      <c r="A80" s="1" t="s">
        <v>69</v>
      </c>
      <c r="B80" s="3">
        <v>42460112</v>
      </c>
      <c r="C80" s="3">
        <v>-15253016</v>
      </c>
      <c r="D80" s="3">
        <v>76149</v>
      </c>
      <c r="E80" s="3">
        <v>67067215</v>
      </c>
      <c r="F80" s="3">
        <v>60507301</v>
      </c>
      <c r="G80" s="3">
        <v>60507301</v>
      </c>
      <c r="H80" s="3">
        <v>30219701</v>
      </c>
      <c r="I80" s="3">
        <v>81061058</v>
      </c>
      <c r="J80" s="3">
        <v>88331506</v>
      </c>
      <c r="K80" s="3">
        <v>96058226</v>
      </c>
    </row>
    <row r="81" spans="1:11" ht="12.75" hidden="1">
      <c r="A81" s="1" t="s">
        <v>70</v>
      </c>
      <c r="B81" s="3">
        <v>42571161</v>
      </c>
      <c r="C81" s="3">
        <v>19393348</v>
      </c>
      <c r="D81" s="3">
        <v>22624953</v>
      </c>
      <c r="E81" s="3">
        <v>33150128</v>
      </c>
      <c r="F81" s="3">
        <v>33884939</v>
      </c>
      <c r="G81" s="3">
        <v>33884939</v>
      </c>
      <c r="H81" s="3">
        <v>27612952</v>
      </c>
      <c r="I81" s="3">
        <v>44681565</v>
      </c>
      <c r="J81" s="3">
        <v>47711818</v>
      </c>
      <c r="K81" s="3">
        <v>50901159</v>
      </c>
    </row>
    <row r="82" spans="1:11" ht="12.75" hidden="1">
      <c r="A82" s="1" t="s">
        <v>71</v>
      </c>
      <c r="B82" s="3">
        <v>3000</v>
      </c>
      <c r="C82" s="3">
        <v>0</v>
      </c>
      <c r="D82" s="3">
        <v>0</v>
      </c>
      <c r="E82" s="3">
        <v>3000</v>
      </c>
      <c r="F82" s="3">
        <v>3000</v>
      </c>
      <c r="G82" s="3">
        <v>3000</v>
      </c>
      <c r="H82" s="3">
        <v>0</v>
      </c>
      <c r="I82" s="3">
        <v>3000</v>
      </c>
      <c r="J82" s="3">
        <v>3000</v>
      </c>
      <c r="K82" s="3">
        <v>3000</v>
      </c>
    </row>
    <row r="83" spans="1:11" ht="12.75" hidden="1">
      <c r="A83" s="1" t="s">
        <v>72</v>
      </c>
      <c r="B83" s="3">
        <v>496542665</v>
      </c>
      <c r="C83" s="3">
        <v>0</v>
      </c>
      <c r="D83" s="3">
        <v>5616540</v>
      </c>
      <c r="E83" s="3">
        <v>658768318</v>
      </c>
      <c r="F83" s="3">
        <v>668951245</v>
      </c>
      <c r="G83" s="3">
        <v>668951245</v>
      </c>
      <c r="H83" s="3">
        <v>79001</v>
      </c>
      <c r="I83" s="3">
        <v>651863863</v>
      </c>
      <c r="J83" s="3">
        <v>742967719</v>
      </c>
      <c r="K83" s="3">
        <v>786538520</v>
      </c>
    </row>
    <row r="84" spans="1:11" ht="12.75" hidden="1">
      <c r="A84" s="1" t="s">
        <v>73</v>
      </c>
      <c r="B84" s="3">
        <v>0</v>
      </c>
      <c r="C84" s="3">
        <v>0</v>
      </c>
      <c r="D84" s="3">
        <v>40000</v>
      </c>
      <c r="E84" s="3">
        <v>3083000</v>
      </c>
      <c r="F84" s="3">
        <v>2982243</v>
      </c>
      <c r="G84" s="3">
        <v>2982243</v>
      </c>
      <c r="H84" s="3">
        <v>0</v>
      </c>
      <c r="I84" s="3">
        <v>3116444</v>
      </c>
      <c r="J84" s="3">
        <v>3259800</v>
      </c>
      <c r="K84" s="3">
        <v>3409751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2020-11-02T10:06:14Z</dcterms:created>
  <dcterms:modified xsi:type="dcterms:W3CDTF">2020-11-02T10:40:16Z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